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AA MY DESKTOP FILES\"/>
    </mc:Choice>
  </mc:AlternateContent>
  <xr:revisionPtr revIDLastSave="0" documentId="13_ncr:1_{34D1C929-45C8-4913-A643-37945599FCC2}" xr6:coauthVersionLast="47" xr6:coauthVersionMax="47" xr10:uidLastSave="{00000000-0000-0000-0000-000000000000}"/>
  <bookViews>
    <workbookView xWindow="-108" yWindow="-108" windowWidth="23256" windowHeight="12576" xr2:uid="{845D78ED-8B40-4AAF-894F-43B9796995BB}"/>
  </bookViews>
  <sheets>
    <sheet name="Permanent Employee" sheetId="1" r:id="rId1"/>
    <sheet name="Permanent Employee + Raises" sheetId="2" r:id="rId2"/>
    <sheet name="Holiday Wor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E10" i="3" l="1"/>
  <c r="K9" i="1"/>
  <c r="K9" i="3"/>
  <c r="K9" i="2"/>
  <c r="E4" i="2"/>
  <c r="G4" i="2" s="1"/>
  <c r="G5" i="2" s="1"/>
  <c r="D15" i="2" s="1"/>
  <c r="B11" i="3"/>
  <c r="B12" i="3" s="1"/>
  <c r="F9" i="3"/>
  <c r="D5" i="3"/>
  <c r="B11" i="2"/>
  <c r="B12" i="2" s="1"/>
  <c r="F9" i="2"/>
  <c r="D5" i="2"/>
  <c r="D10" i="2" s="1"/>
  <c r="F9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D5" i="1"/>
  <c r="D10" i="1" s="1"/>
  <c r="E5" i="2" l="1"/>
  <c r="D12" i="2" s="1"/>
  <c r="E10" i="1"/>
  <c r="K10" i="1" s="1"/>
  <c r="D12" i="3"/>
  <c r="D16" i="3" s="1"/>
  <c r="D17" i="3" s="1"/>
  <c r="D20" i="3" s="1"/>
  <c r="D21" i="3" s="1"/>
  <c r="B13" i="3"/>
  <c r="E10" i="2"/>
  <c r="K10" i="2" s="1"/>
  <c r="D11" i="2"/>
  <c r="B13" i="2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N10" i="3" l="1"/>
  <c r="O10" i="3" s="1"/>
  <c r="K10" i="3"/>
  <c r="D13" i="2"/>
  <c r="D14" i="2" s="1"/>
  <c r="D16" i="2" s="1"/>
  <c r="D17" i="2" s="1"/>
  <c r="D18" i="2" s="1"/>
  <c r="D19" i="2" s="1"/>
  <c r="D20" i="2" s="1"/>
  <c r="D21" i="2" s="1"/>
  <c r="E16" i="1"/>
  <c r="E13" i="1"/>
  <c r="K13" i="1" s="1"/>
  <c r="E14" i="1"/>
  <c r="K14" i="1" s="1"/>
  <c r="E15" i="1"/>
  <c r="K15" i="1" s="1"/>
  <c r="E11" i="1"/>
  <c r="K11" i="1" s="1"/>
  <c r="E12" i="1"/>
  <c r="K12" i="1" s="1"/>
  <c r="P10" i="1"/>
  <c r="Q10" i="1" s="1"/>
  <c r="N10" i="1"/>
  <c r="O10" i="1" s="1"/>
  <c r="R10" i="1" s="1"/>
  <c r="F10" i="1" s="1"/>
  <c r="H10" i="1" s="1"/>
  <c r="I10" i="1" s="1"/>
  <c r="P10" i="3"/>
  <c r="Q10" i="3" s="1"/>
  <c r="B14" i="3"/>
  <c r="E13" i="3"/>
  <c r="E11" i="3"/>
  <c r="E12" i="3"/>
  <c r="P10" i="2"/>
  <c r="Q10" i="2" s="1"/>
  <c r="N10" i="2"/>
  <c r="O10" i="2" s="1"/>
  <c r="B14" i="2"/>
  <c r="E11" i="2"/>
  <c r="K11" i="2" s="1"/>
  <c r="E12" i="2"/>
  <c r="K12" i="2" s="1"/>
  <c r="E18" i="1"/>
  <c r="K18" i="1" s="1"/>
  <c r="E17" i="1"/>
  <c r="K17" i="1" s="1"/>
  <c r="P16" i="1" l="1"/>
  <c r="Q16" i="1" s="1"/>
  <c r="K16" i="1"/>
  <c r="R10" i="2"/>
  <c r="F10" i="2" s="1"/>
  <c r="G11" i="2" s="1"/>
  <c r="H11" i="2" s="1"/>
  <c r="R10" i="3"/>
  <c r="F10" i="3" s="1"/>
  <c r="N12" i="3"/>
  <c r="O12" i="3" s="1"/>
  <c r="K12" i="3"/>
  <c r="N11" i="3"/>
  <c r="O11" i="3" s="1"/>
  <c r="K11" i="3"/>
  <c r="N13" i="3"/>
  <c r="O13" i="3" s="1"/>
  <c r="K13" i="3"/>
  <c r="E13" i="2"/>
  <c r="P12" i="1"/>
  <c r="Q12" i="1" s="1"/>
  <c r="N12" i="1"/>
  <c r="O12" i="1" s="1"/>
  <c r="R12" i="1" s="1"/>
  <c r="F12" i="1" s="1"/>
  <c r="P15" i="1"/>
  <c r="Q15" i="1" s="1"/>
  <c r="N15" i="1"/>
  <c r="O15" i="1" s="1"/>
  <c r="N16" i="1"/>
  <c r="O16" i="1" s="1"/>
  <c r="R16" i="1" s="1"/>
  <c r="F16" i="1" s="1"/>
  <c r="N14" i="1"/>
  <c r="O14" i="1" s="1"/>
  <c r="P14" i="1"/>
  <c r="Q14" i="1" s="1"/>
  <c r="P11" i="1"/>
  <c r="Q11" i="1" s="1"/>
  <c r="N11" i="1"/>
  <c r="O11" i="1" s="1"/>
  <c r="P13" i="1"/>
  <c r="Q13" i="1" s="1"/>
  <c r="N13" i="1"/>
  <c r="O13" i="1" s="1"/>
  <c r="G11" i="1"/>
  <c r="N18" i="1"/>
  <c r="O18" i="1" s="1"/>
  <c r="P18" i="1"/>
  <c r="Q18" i="1" s="1"/>
  <c r="N17" i="1"/>
  <c r="O17" i="1" s="1"/>
  <c r="P17" i="1"/>
  <c r="Q17" i="1" s="1"/>
  <c r="P12" i="3"/>
  <c r="Q12" i="3" s="1"/>
  <c r="P13" i="3"/>
  <c r="Q13" i="3" s="1"/>
  <c r="P11" i="3"/>
  <c r="Q11" i="3" s="1"/>
  <c r="B15" i="3"/>
  <c r="E14" i="3"/>
  <c r="P12" i="2"/>
  <c r="Q12" i="2" s="1"/>
  <c r="N12" i="2"/>
  <c r="O12" i="2" s="1"/>
  <c r="P11" i="2"/>
  <c r="Q11" i="2" s="1"/>
  <c r="N11" i="2"/>
  <c r="O11" i="2" s="1"/>
  <c r="R11" i="2" s="1"/>
  <c r="F11" i="2" s="1"/>
  <c r="B15" i="2"/>
  <c r="E14" i="2"/>
  <c r="K14" i="2" s="1"/>
  <c r="E19" i="1"/>
  <c r="K19" i="1" s="1"/>
  <c r="N13" i="2" l="1"/>
  <c r="O13" i="2" s="1"/>
  <c r="K13" i="2"/>
  <c r="I10" i="2"/>
  <c r="H10" i="3"/>
  <c r="G11" i="3" s="1"/>
  <c r="N14" i="3"/>
  <c r="O14" i="3" s="1"/>
  <c r="K14" i="3"/>
  <c r="R11" i="1"/>
  <c r="F11" i="1" s="1"/>
  <c r="H11" i="1" s="1"/>
  <c r="I11" i="1" s="1"/>
  <c r="R15" i="1"/>
  <c r="F15" i="1" s="1"/>
  <c r="P13" i="2"/>
  <c r="Q13" i="2" s="1"/>
  <c r="R14" i="1"/>
  <c r="F14" i="1" s="1"/>
  <c r="R13" i="1"/>
  <c r="F13" i="1" s="1"/>
  <c r="G12" i="2"/>
  <c r="H12" i="2" s="1"/>
  <c r="R12" i="2"/>
  <c r="F12" i="2" s="1"/>
  <c r="R12" i="3"/>
  <c r="F12" i="3" s="1"/>
  <c r="R13" i="3"/>
  <c r="F13" i="3" s="1"/>
  <c r="R17" i="1"/>
  <c r="F17" i="1" s="1"/>
  <c r="R18" i="1"/>
  <c r="F18" i="1" s="1"/>
  <c r="P14" i="3"/>
  <c r="Q14" i="3" s="1"/>
  <c r="E15" i="3"/>
  <c r="B16" i="3"/>
  <c r="R11" i="3"/>
  <c r="F11" i="3" s="1"/>
  <c r="P14" i="2"/>
  <c r="Q14" i="2" s="1"/>
  <c r="N14" i="2"/>
  <c r="O14" i="2" s="1"/>
  <c r="E15" i="2"/>
  <c r="K15" i="2" s="1"/>
  <c r="B16" i="2"/>
  <c r="N19" i="1"/>
  <c r="O19" i="1" s="1"/>
  <c r="P19" i="1"/>
  <c r="Q19" i="1" s="1"/>
  <c r="E20" i="1"/>
  <c r="K20" i="1" s="1"/>
  <c r="E21" i="1"/>
  <c r="K21" i="1" s="1"/>
  <c r="R13" i="2" l="1"/>
  <c r="F13" i="2" s="1"/>
  <c r="I11" i="2"/>
  <c r="H11" i="3"/>
  <c r="I10" i="3"/>
  <c r="G12" i="3"/>
  <c r="I11" i="3"/>
  <c r="N15" i="3"/>
  <c r="O15" i="3" s="1"/>
  <c r="K15" i="3"/>
  <c r="G13" i="2"/>
  <c r="H13" i="2" s="1"/>
  <c r="G12" i="1"/>
  <c r="H12" i="1" s="1"/>
  <c r="B17" i="3"/>
  <c r="E16" i="3"/>
  <c r="P15" i="3"/>
  <c r="Q15" i="3" s="1"/>
  <c r="R14" i="3"/>
  <c r="F14" i="3" s="1"/>
  <c r="R14" i="2"/>
  <c r="F14" i="2" s="1"/>
  <c r="B17" i="2"/>
  <c r="E16" i="2"/>
  <c r="K16" i="2" s="1"/>
  <c r="P15" i="2"/>
  <c r="Q15" i="2" s="1"/>
  <c r="N15" i="2"/>
  <c r="O15" i="2" s="1"/>
  <c r="R19" i="1"/>
  <c r="F19" i="1" s="1"/>
  <c r="N20" i="1"/>
  <c r="O20" i="1" s="1"/>
  <c r="P20" i="1"/>
  <c r="Q20" i="1" s="1"/>
  <c r="N21" i="1"/>
  <c r="O21" i="1" s="1"/>
  <c r="P21" i="1"/>
  <c r="Q21" i="1" s="1"/>
  <c r="I12" i="1" l="1"/>
  <c r="H12" i="3"/>
  <c r="I12" i="3" s="1"/>
  <c r="I12" i="2"/>
  <c r="I13" i="2"/>
  <c r="N16" i="3"/>
  <c r="O16" i="3" s="1"/>
  <c r="K16" i="3"/>
  <c r="G13" i="1"/>
  <c r="G14" i="2"/>
  <c r="H14" i="2" s="1"/>
  <c r="R15" i="3"/>
  <c r="F15" i="3" s="1"/>
  <c r="R15" i="2"/>
  <c r="F15" i="2" s="1"/>
  <c r="R20" i="1"/>
  <c r="F20" i="1" s="1"/>
  <c r="P16" i="3"/>
  <c r="Q16" i="3" s="1"/>
  <c r="B18" i="3"/>
  <c r="E17" i="3"/>
  <c r="B18" i="2"/>
  <c r="E17" i="2"/>
  <c r="K17" i="2" s="1"/>
  <c r="N16" i="2"/>
  <c r="O16" i="2" s="1"/>
  <c r="P16" i="2"/>
  <c r="Q16" i="2" s="1"/>
  <c r="R21" i="1"/>
  <c r="F21" i="1" s="1"/>
  <c r="H13" i="1" l="1"/>
  <c r="G13" i="3"/>
  <c r="H13" i="3" s="1"/>
  <c r="I13" i="3"/>
  <c r="I14" i="2"/>
  <c r="N17" i="3"/>
  <c r="O17" i="3" s="1"/>
  <c r="K17" i="3"/>
  <c r="G15" i="2"/>
  <c r="P17" i="3"/>
  <c r="Q17" i="3" s="1"/>
  <c r="E18" i="3"/>
  <c r="B19" i="3"/>
  <c r="R16" i="3"/>
  <c r="F16" i="3" s="1"/>
  <c r="R16" i="2"/>
  <c r="F16" i="2" s="1"/>
  <c r="E18" i="2"/>
  <c r="K18" i="2" s="1"/>
  <c r="B19" i="2"/>
  <c r="P17" i="2"/>
  <c r="Q17" i="2" s="1"/>
  <c r="N17" i="2"/>
  <c r="O17" i="2" s="1"/>
  <c r="I15" i="2" l="1"/>
  <c r="H15" i="2"/>
  <c r="I13" i="1"/>
  <c r="G14" i="1"/>
  <c r="H14" i="1" s="1"/>
  <c r="N18" i="3"/>
  <c r="O18" i="3" s="1"/>
  <c r="K18" i="3"/>
  <c r="G16" i="2"/>
  <c r="H16" i="2" s="1"/>
  <c r="G14" i="3"/>
  <c r="R17" i="3"/>
  <c r="F17" i="3" s="1"/>
  <c r="R17" i="2"/>
  <c r="F17" i="2" s="1"/>
  <c r="P18" i="3"/>
  <c r="Q18" i="3" s="1"/>
  <c r="B20" i="3"/>
  <c r="E19" i="3"/>
  <c r="P18" i="2"/>
  <c r="Q18" i="2" s="1"/>
  <c r="N18" i="2"/>
  <c r="O18" i="2" s="1"/>
  <c r="R18" i="2" s="1"/>
  <c r="F18" i="2" s="1"/>
  <c r="B20" i="2"/>
  <c r="E19" i="2"/>
  <c r="K19" i="2" s="1"/>
  <c r="G15" i="1" l="1"/>
  <c r="H15" i="1" s="1"/>
  <c r="I14" i="1"/>
  <c r="H14" i="3"/>
  <c r="G15" i="3" s="1"/>
  <c r="H15" i="3" s="1"/>
  <c r="I16" i="2"/>
  <c r="N19" i="3"/>
  <c r="O19" i="3" s="1"/>
  <c r="K19" i="3"/>
  <c r="G17" i="2"/>
  <c r="B21" i="3"/>
  <c r="E21" i="3" s="1"/>
  <c r="E20" i="3"/>
  <c r="P19" i="3"/>
  <c r="Q19" i="3" s="1"/>
  <c r="R18" i="3"/>
  <c r="F18" i="3" s="1"/>
  <c r="P19" i="2"/>
  <c r="Q19" i="2" s="1"/>
  <c r="N19" i="2"/>
  <c r="O19" i="2" s="1"/>
  <c r="B21" i="2"/>
  <c r="E21" i="2" s="1"/>
  <c r="K21" i="2" s="1"/>
  <c r="E20" i="2"/>
  <c r="K20" i="2" s="1"/>
  <c r="H17" i="2" l="1"/>
  <c r="I14" i="3"/>
  <c r="I15" i="1"/>
  <c r="G16" i="1"/>
  <c r="H16" i="1" s="1"/>
  <c r="I16" i="1" s="1"/>
  <c r="N20" i="3"/>
  <c r="O20" i="3" s="1"/>
  <c r="K20" i="3"/>
  <c r="N21" i="3"/>
  <c r="O21" i="3" s="1"/>
  <c r="K21" i="3"/>
  <c r="I15" i="3"/>
  <c r="G16" i="3"/>
  <c r="H16" i="3" s="1"/>
  <c r="R19" i="2"/>
  <c r="F19" i="2" s="1"/>
  <c r="R19" i="3"/>
  <c r="F19" i="3" s="1"/>
  <c r="P20" i="3"/>
  <c r="Q20" i="3" s="1"/>
  <c r="P21" i="3"/>
  <c r="Q21" i="3" s="1"/>
  <c r="P21" i="2"/>
  <c r="Q21" i="2" s="1"/>
  <c r="N21" i="2"/>
  <c r="O21" i="2" s="1"/>
  <c r="N20" i="2"/>
  <c r="O20" i="2" s="1"/>
  <c r="P20" i="2"/>
  <c r="Q20" i="2" s="1"/>
  <c r="G18" i="2" l="1"/>
  <c r="H18" i="2" s="1"/>
  <c r="I18" i="2" s="1"/>
  <c r="I17" i="2"/>
  <c r="G17" i="1"/>
  <c r="H17" i="1" s="1"/>
  <c r="I17" i="1" s="1"/>
  <c r="I16" i="3"/>
  <c r="G17" i="3"/>
  <c r="R20" i="3"/>
  <c r="F20" i="3" s="1"/>
  <c r="R21" i="3"/>
  <c r="F21" i="3" s="1"/>
  <c r="R20" i="2"/>
  <c r="F20" i="2" s="1"/>
  <c r="R21" i="2"/>
  <c r="F21" i="2" s="1"/>
  <c r="G19" i="2" l="1"/>
  <c r="H19" i="2" s="1"/>
  <c r="G20" i="2" s="1"/>
  <c r="H20" i="2" s="1"/>
  <c r="G18" i="1"/>
  <c r="H18" i="1" s="1"/>
  <c r="I18" i="1" s="1"/>
  <c r="H17" i="3"/>
  <c r="G18" i="3" s="1"/>
  <c r="H18" i="3" s="1"/>
  <c r="G19" i="3" s="1"/>
  <c r="H19" i="3" s="1"/>
  <c r="I17" i="3"/>
  <c r="I19" i="2" l="1"/>
  <c r="G19" i="1"/>
  <c r="H19" i="1" s="1"/>
  <c r="I19" i="1" s="1"/>
  <c r="I18" i="3"/>
  <c r="G21" i="2"/>
  <c r="H21" i="2" s="1"/>
  <c r="I20" i="2"/>
  <c r="I19" i="3"/>
  <c r="H22" i="2" l="1"/>
  <c r="I21" i="2"/>
  <c r="G20" i="1"/>
  <c r="H20" i="1" s="1"/>
  <c r="I20" i="1" s="1"/>
  <c r="G20" i="3"/>
  <c r="H20" i="3" s="1"/>
  <c r="I20" i="3" l="1"/>
  <c r="G21" i="1"/>
  <c r="G21" i="3"/>
  <c r="H21" i="1" l="1"/>
  <c r="I21" i="1" s="1"/>
  <c r="H21" i="3"/>
  <c r="H22" i="3" s="1"/>
  <c r="H22" i="1" l="1"/>
  <c r="I21" i="3"/>
</calcChain>
</file>

<file path=xl/sharedStrings.xml><?xml version="1.0" encoding="utf-8"?>
<sst xmlns="http://schemas.openxmlformats.org/spreadsheetml/2006/main" count="75" uniqueCount="29">
  <si>
    <t>5th June</t>
  </si>
  <si>
    <t>July</t>
  </si>
  <si>
    <t>October</t>
  </si>
  <si>
    <t>Salary pa</t>
  </si>
  <si>
    <t>Salary /month</t>
  </si>
  <si>
    <t>Monthly</t>
  </si>
  <si>
    <t>Likely Total</t>
  </si>
  <si>
    <t>Tax @ 0%</t>
  </si>
  <si>
    <t>Tax at 20%</t>
  </si>
  <si>
    <t>Tax at 40%</t>
  </si>
  <si>
    <t>TOTAL Tax Due</t>
  </si>
  <si>
    <t>Tax Already Paid</t>
  </si>
  <si>
    <t>Tax Due this Month</t>
  </si>
  <si>
    <t xml:space="preserve">5th May </t>
  </si>
  <si>
    <t>5th July</t>
  </si>
  <si>
    <t>5th August</t>
  </si>
  <si>
    <t>5th September</t>
  </si>
  <si>
    <t>5th October</t>
  </si>
  <si>
    <t>5th November</t>
  </si>
  <si>
    <t>5th December</t>
  </si>
  <si>
    <t>5th January</t>
  </si>
  <si>
    <t>5th February</t>
  </si>
  <si>
    <t>5th March</t>
  </si>
  <si>
    <t>5th April</t>
  </si>
  <si>
    <t>£1300 on 5th May</t>
  </si>
  <si>
    <t>£1300 on 5th August</t>
  </si>
  <si>
    <t>£1300 on 5th September</t>
  </si>
  <si>
    <t>Tax Payments to Date</t>
  </si>
  <si>
    <t>£2400 on 5th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</si>
</sst>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_-&quot;£&quot;* #,##0_-;\-&quot;£&quot;* #,##0_-;_-&quot;£&quot;* &quot;-&quot;?_-;_-@_-"/>
    <numFmt numFmtId="166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165" fontId="0" fillId="4" borderId="0" xfId="1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164" fontId="2" fillId="6" borderId="0" xfId="0" applyNumberFormat="1" applyFont="1" applyFill="1" applyAlignment="1">
      <alignment horizontal="center" vertical="center"/>
    </xf>
    <xf numFmtId="164" fontId="2" fillId="7" borderId="0" xfId="0" applyNumberFormat="1" applyFont="1" applyFill="1" applyAlignment="1">
      <alignment horizontal="center" vertical="center"/>
    </xf>
    <xf numFmtId="164" fontId="2" fillId="8" borderId="0" xfId="0" applyNumberFormat="1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164" fontId="0" fillId="9" borderId="0" xfId="0" applyNumberFormat="1" applyFill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164" fontId="0" fillId="11" borderId="0" xfId="0" applyNumberForma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6" fontId="4" fillId="12" borderId="0" xfId="0" applyNumberFormat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8A9E3-5EE9-43E5-A5BD-7AC96F76F20D}">
  <dimension ref="A4:R24"/>
  <sheetViews>
    <sheetView tabSelected="1" zoomScale="110" zoomScaleNormal="110" workbookViewId="0">
      <selection activeCell="I22" sqref="I22:J23"/>
    </sheetView>
  </sheetViews>
  <sheetFormatPr defaultRowHeight="14.4" x14ac:dyDescent="0.3"/>
  <cols>
    <col min="1" max="2" width="8.88671875" style="1"/>
    <col min="3" max="3" width="15.77734375" style="1" customWidth="1"/>
    <col min="4" max="4" width="12.33203125" style="1" bestFit="1" customWidth="1"/>
    <col min="5" max="6" width="11.5546875" style="1" customWidth="1"/>
    <col min="7" max="7" width="11.33203125" style="1" bestFit="1" customWidth="1"/>
    <col min="8" max="11" width="8.88671875" style="1"/>
    <col min="12" max="12" width="11.33203125" style="1" bestFit="1" customWidth="1"/>
    <col min="13" max="14" width="8.88671875" style="1"/>
    <col min="15" max="15" width="9.33203125" style="1" bestFit="1" customWidth="1"/>
    <col min="16" max="17" width="8.88671875" style="1"/>
    <col min="18" max="18" width="9.33203125" style="1" bestFit="1" customWidth="1"/>
    <col min="19" max="16384" width="8.88671875" style="1"/>
  </cols>
  <sheetData>
    <row r="4" spans="1:18" x14ac:dyDescent="0.3">
      <c r="C4" s="1" t="s">
        <v>3</v>
      </c>
      <c r="D4" s="2">
        <v>29600</v>
      </c>
    </row>
    <row r="5" spans="1:18" x14ac:dyDescent="0.3">
      <c r="C5" s="1" t="s">
        <v>4</v>
      </c>
      <c r="D5" s="3">
        <f>D4/12</f>
        <v>2466.6666666666665</v>
      </c>
    </row>
    <row r="7" spans="1:18" x14ac:dyDescent="0.3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8" x14ac:dyDescent="0.3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8" s="4" customFormat="1" ht="43.2" x14ac:dyDescent="0.3">
      <c r="A9" s="16"/>
      <c r="B9" s="17">
        <v>0</v>
      </c>
      <c r="C9" s="16"/>
      <c r="D9" s="16" t="s">
        <v>5</v>
      </c>
      <c r="E9" s="16" t="s">
        <v>6</v>
      </c>
      <c r="F9" s="16" t="str">
        <f t="shared" ref="F9:F21" si="0">R9</f>
        <v>TOTAL Tax Due</v>
      </c>
      <c r="G9" s="16" t="s">
        <v>11</v>
      </c>
      <c r="H9" s="16" t="s">
        <v>12</v>
      </c>
      <c r="I9" s="16" t="s">
        <v>27</v>
      </c>
      <c r="J9" s="16"/>
      <c r="K9" s="4" t="str">
        <f>E9</f>
        <v>Likely Total</v>
      </c>
      <c r="M9" s="4" t="s">
        <v>7</v>
      </c>
      <c r="O9" s="4" t="s">
        <v>8</v>
      </c>
      <c r="Q9" s="4" t="s">
        <v>9</v>
      </c>
      <c r="R9" s="4" t="s">
        <v>10</v>
      </c>
    </row>
    <row r="10" spans="1:18" x14ac:dyDescent="0.3">
      <c r="A10" s="15"/>
      <c r="B10" s="15">
        <v>1</v>
      </c>
      <c r="C10" s="15" t="s">
        <v>13</v>
      </c>
      <c r="D10" s="18">
        <f>D5</f>
        <v>2466.6666666666665</v>
      </c>
      <c r="E10" s="18">
        <f>SUM(D$10:D10)+(12-B10)*D10</f>
        <v>29600</v>
      </c>
      <c r="F10" s="18">
        <f t="shared" si="0"/>
        <v>3406</v>
      </c>
      <c r="G10" s="15">
        <v>0</v>
      </c>
      <c r="H10" s="23">
        <f t="shared" ref="H10:H21" si="1">(F10-G10)/(12-B9)</f>
        <v>283.83333333333331</v>
      </c>
      <c r="I10" s="18">
        <f>SUM(H$10:H10)</f>
        <v>283.83333333333331</v>
      </c>
      <c r="J10" s="15"/>
      <c r="K10" s="12">
        <f>E10</f>
        <v>29600</v>
      </c>
      <c r="L10" s="5">
        <v>12570</v>
      </c>
      <c r="M10" s="6">
        <v>0</v>
      </c>
      <c r="N10" s="7">
        <f t="shared" ref="N10:N21" si="2">IF(E10&gt;50270,50270-12570,E10-12570)</f>
        <v>17030</v>
      </c>
      <c r="O10" s="8">
        <f t="shared" ref="O10:O20" si="3">N10*0.2</f>
        <v>3406</v>
      </c>
      <c r="P10" s="7">
        <f t="shared" ref="P10:P21" si="4">IF(E10&gt;50270,E10-50270,0)</f>
        <v>0</v>
      </c>
      <c r="Q10" s="9">
        <f t="shared" ref="Q10:Q21" si="5">P10*0.4</f>
        <v>0</v>
      </c>
      <c r="R10" s="7">
        <f>M10+O10+Q10</f>
        <v>3406</v>
      </c>
    </row>
    <row r="11" spans="1:18" x14ac:dyDescent="0.3">
      <c r="A11" s="15"/>
      <c r="B11" s="15">
        <f>B10+1</f>
        <v>2</v>
      </c>
      <c r="C11" s="15" t="s">
        <v>0</v>
      </c>
      <c r="D11" s="18">
        <f>D10</f>
        <v>2466.6666666666665</v>
      </c>
      <c r="E11" s="18">
        <f>SUM(D$10:D11)+(12-B11)*D11</f>
        <v>29599.999999999996</v>
      </c>
      <c r="F11" s="18">
        <f t="shared" si="0"/>
        <v>3405.9999999999995</v>
      </c>
      <c r="G11" s="18">
        <f>SUM(H$10:H10)</f>
        <v>283.83333333333331</v>
      </c>
      <c r="H11" s="23">
        <f t="shared" si="1"/>
        <v>283.83333333333326</v>
      </c>
      <c r="I11" s="18">
        <f>SUM(H$10:H11)</f>
        <v>567.66666666666652</v>
      </c>
      <c r="J11" s="15"/>
      <c r="K11" s="12">
        <f t="shared" ref="K11:K21" si="6">E11</f>
        <v>29599.999999999996</v>
      </c>
      <c r="L11" s="5">
        <v>12570</v>
      </c>
      <c r="M11" s="6">
        <v>0</v>
      </c>
      <c r="N11" s="7">
        <f t="shared" si="2"/>
        <v>17029.999999999996</v>
      </c>
      <c r="O11" s="8">
        <f t="shared" si="3"/>
        <v>3405.9999999999995</v>
      </c>
      <c r="P11" s="7">
        <f t="shared" si="4"/>
        <v>0</v>
      </c>
      <c r="Q11" s="9">
        <f t="shared" si="5"/>
        <v>0</v>
      </c>
      <c r="R11" s="7">
        <f t="shared" ref="R11:R21" si="7">M11+O11+Q11</f>
        <v>3405.9999999999995</v>
      </c>
    </row>
    <row r="12" spans="1:18" x14ac:dyDescent="0.3">
      <c r="A12" s="15"/>
      <c r="B12" s="15">
        <f t="shared" ref="B12:B21" si="8">B11+1</f>
        <v>3</v>
      </c>
      <c r="C12" s="15" t="s">
        <v>14</v>
      </c>
      <c r="D12" s="18">
        <f t="shared" ref="D12:D21" si="9">D11</f>
        <v>2466.6666666666665</v>
      </c>
      <c r="E12" s="18">
        <f>SUM(D$10:D12)+(12-B12)*D12</f>
        <v>29600</v>
      </c>
      <c r="F12" s="18">
        <f t="shared" si="0"/>
        <v>3406</v>
      </c>
      <c r="G12" s="18">
        <f>SUM(H$10:H11)</f>
        <v>567.66666666666652</v>
      </c>
      <c r="H12" s="23">
        <f t="shared" si="1"/>
        <v>283.83333333333337</v>
      </c>
      <c r="I12" s="18">
        <f>SUM(H$10:H12)</f>
        <v>851.49999999999989</v>
      </c>
      <c r="J12" s="15"/>
      <c r="K12" s="12">
        <f t="shared" si="6"/>
        <v>29600</v>
      </c>
      <c r="L12" s="5">
        <v>12570</v>
      </c>
      <c r="M12" s="6">
        <v>0</v>
      </c>
      <c r="N12" s="7">
        <f t="shared" si="2"/>
        <v>17030</v>
      </c>
      <c r="O12" s="8">
        <f t="shared" si="3"/>
        <v>3406</v>
      </c>
      <c r="P12" s="7">
        <f t="shared" si="4"/>
        <v>0</v>
      </c>
      <c r="Q12" s="9">
        <f t="shared" si="5"/>
        <v>0</v>
      </c>
      <c r="R12" s="7">
        <f t="shared" si="7"/>
        <v>3406</v>
      </c>
    </row>
    <row r="13" spans="1:18" x14ac:dyDescent="0.3">
      <c r="A13" s="15"/>
      <c r="B13" s="15">
        <f t="shared" si="8"/>
        <v>4</v>
      </c>
      <c r="C13" s="15" t="s">
        <v>15</v>
      </c>
      <c r="D13" s="18">
        <f t="shared" si="9"/>
        <v>2466.6666666666665</v>
      </c>
      <c r="E13" s="18">
        <f>SUM(D$10:D13)+(12-B13)*D13</f>
        <v>29600</v>
      </c>
      <c r="F13" s="18">
        <f t="shared" si="0"/>
        <v>3406</v>
      </c>
      <c r="G13" s="18">
        <f>SUM(H$10:H12)</f>
        <v>851.49999999999989</v>
      </c>
      <c r="H13" s="23">
        <f t="shared" si="1"/>
        <v>283.83333333333331</v>
      </c>
      <c r="I13" s="18">
        <f>SUM(H$10:H13)</f>
        <v>1135.3333333333333</v>
      </c>
      <c r="J13" s="15"/>
      <c r="K13" s="12">
        <f t="shared" si="6"/>
        <v>29600</v>
      </c>
      <c r="L13" s="5">
        <v>12570</v>
      </c>
      <c r="M13" s="6">
        <v>0</v>
      </c>
      <c r="N13" s="7">
        <f t="shared" si="2"/>
        <v>17030</v>
      </c>
      <c r="O13" s="8">
        <f t="shared" si="3"/>
        <v>3406</v>
      </c>
      <c r="P13" s="7">
        <f t="shared" si="4"/>
        <v>0</v>
      </c>
      <c r="Q13" s="9">
        <f t="shared" si="5"/>
        <v>0</v>
      </c>
      <c r="R13" s="7">
        <f t="shared" si="7"/>
        <v>3406</v>
      </c>
    </row>
    <row r="14" spans="1:18" x14ac:dyDescent="0.3">
      <c r="A14" s="15"/>
      <c r="B14" s="15">
        <f t="shared" si="8"/>
        <v>5</v>
      </c>
      <c r="C14" s="15" t="s">
        <v>16</v>
      </c>
      <c r="D14" s="18">
        <f t="shared" si="9"/>
        <v>2466.6666666666665</v>
      </c>
      <c r="E14" s="18">
        <f>SUM(D$10:D14)+(12-B14)*D14</f>
        <v>29599.999999999996</v>
      </c>
      <c r="F14" s="18">
        <f t="shared" si="0"/>
        <v>3405.9999999999995</v>
      </c>
      <c r="G14" s="18">
        <f>SUM(H$10:H13)</f>
        <v>1135.3333333333333</v>
      </c>
      <c r="H14" s="23">
        <f t="shared" si="1"/>
        <v>283.83333333333326</v>
      </c>
      <c r="I14" s="18">
        <f>SUM(H$10:H14)</f>
        <v>1419.1666666666665</v>
      </c>
      <c r="J14" s="15"/>
      <c r="K14" s="12">
        <f t="shared" si="6"/>
        <v>29599.999999999996</v>
      </c>
      <c r="L14" s="5">
        <v>12570</v>
      </c>
      <c r="M14" s="6">
        <v>0</v>
      </c>
      <c r="N14" s="7">
        <f t="shared" si="2"/>
        <v>17029.999999999996</v>
      </c>
      <c r="O14" s="8">
        <f t="shared" si="3"/>
        <v>3405.9999999999995</v>
      </c>
      <c r="P14" s="7">
        <f t="shared" si="4"/>
        <v>0</v>
      </c>
      <c r="Q14" s="9">
        <f t="shared" si="5"/>
        <v>0</v>
      </c>
      <c r="R14" s="7">
        <f t="shared" si="7"/>
        <v>3405.9999999999995</v>
      </c>
    </row>
    <row r="15" spans="1:18" x14ac:dyDescent="0.3">
      <c r="A15" s="15"/>
      <c r="B15" s="15">
        <f t="shared" si="8"/>
        <v>6</v>
      </c>
      <c r="C15" s="15" t="s">
        <v>17</v>
      </c>
      <c r="D15" s="18">
        <f t="shared" si="9"/>
        <v>2466.6666666666665</v>
      </c>
      <c r="E15" s="18">
        <f>SUM(D$10:D15)+(12-B15)*D15</f>
        <v>29600</v>
      </c>
      <c r="F15" s="18">
        <f t="shared" si="0"/>
        <v>3406</v>
      </c>
      <c r="G15" s="18">
        <f>SUM(H$10:H14)</f>
        <v>1419.1666666666665</v>
      </c>
      <c r="H15" s="23">
        <f t="shared" si="1"/>
        <v>283.83333333333337</v>
      </c>
      <c r="I15" s="18">
        <f>SUM(H$10:H15)</f>
        <v>1703</v>
      </c>
      <c r="J15" s="15"/>
      <c r="K15" s="12">
        <f t="shared" si="6"/>
        <v>29600</v>
      </c>
      <c r="L15" s="5">
        <v>12570</v>
      </c>
      <c r="M15" s="6">
        <v>0</v>
      </c>
      <c r="N15" s="7">
        <f t="shared" si="2"/>
        <v>17030</v>
      </c>
      <c r="O15" s="8">
        <f t="shared" si="3"/>
        <v>3406</v>
      </c>
      <c r="P15" s="7">
        <f t="shared" si="4"/>
        <v>0</v>
      </c>
      <c r="Q15" s="9">
        <f t="shared" si="5"/>
        <v>0</v>
      </c>
      <c r="R15" s="7">
        <f t="shared" si="7"/>
        <v>3406</v>
      </c>
    </row>
    <row r="16" spans="1:18" x14ac:dyDescent="0.3">
      <c r="A16" s="15"/>
      <c r="B16" s="15">
        <f t="shared" si="8"/>
        <v>7</v>
      </c>
      <c r="C16" s="15" t="s">
        <v>18</v>
      </c>
      <c r="D16" s="18">
        <f t="shared" si="9"/>
        <v>2466.6666666666665</v>
      </c>
      <c r="E16" s="18">
        <f>SUM(D$10:D16)+(12-B16)*D16</f>
        <v>29599.999999999996</v>
      </c>
      <c r="F16" s="18">
        <f t="shared" si="0"/>
        <v>3405.9999999999995</v>
      </c>
      <c r="G16" s="18">
        <f>SUM(H$10:H15)</f>
        <v>1703</v>
      </c>
      <c r="H16" s="23">
        <f t="shared" si="1"/>
        <v>283.83333333333326</v>
      </c>
      <c r="I16" s="18">
        <f>SUM(H$10:H16)</f>
        <v>1986.8333333333333</v>
      </c>
      <c r="J16" s="15"/>
      <c r="K16" s="12">
        <f t="shared" si="6"/>
        <v>29599.999999999996</v>
      </c>
      <c r="L16" s="5">
        <v>12570</v>
      </c>
      <c r="M16" s="6">
        <v>0</v>
      </c>
      <c r="N16" s="7">
        <f t="shared" si="2"/>
        <v>17029.999999999996</v>
      </c>
      <c r="O16" s="8">
        <f t="shared" si="3"/>
        <v>3405.9999999999995</v>
      </c>
      <c r="P16" s="7">
        <f t="shared" si="4"/>
        <v>0</v>
      </c>
      <c r="Q16" s="9">
        <f t="shared" si="5"/>
        <v>0</v>
      </c>
      <c r="R16" s="7">
        <f t="shared" si="7"/>
        <v>3405.9999999999995</v>
      </c>
    </row>
    <row r="17" spans="1:18" x14ac:dyDescent="0.3">
      <c r="A17" s="15"/>
      <c r="B17" s="15">
        <f t="shared" si="8"/>
        <v>8</v>
      </c>
      <c r="C17" s="15" t="s">
        <v>19</v>
      </c>
      <c r="D17" s="18">
        <f t="shared" si="9"/>
        <v>2466.6666666666665</v>
      </c>
      <c r="E17" s="18">
        <f>SUM(D$10:D17)+(12-B17)*D17</f>
        <v>29600</v>
      </c>
      <c r="F17" s="18">
        <f t="shared" si="0"/>
        <v>3406</v>
      </c>
      <c r="G17" s="18">
        <f>SUM(H$10:H16)</f>
        <v>1986.8333333333333</v>
      </c>
      <c r="H17" s="23">
        <f t="shared" si="1"/>
        <v>283.83333333333337</v>
      </c>
      <c r="I17" s="18">
        <f>SUM(H$10:H17)</f>
        <v>2270.6666666666665</v>
      </c>
      <c r="J17" s="15"/>
      <c r="K17" s="12">
        <f t="shared" si="6"/>
        <v>29600</v>
      </c>
      <c r="L17" s="5">
        <v>12570</v>
      </c>
      <c r="M17" s="6">
        <v>0</v>
      </c>
      <c r="N17" s="7">
        <f t="shared" si="2"/>
        <v>17030</v>
      </c>
      <c r="O17" s="8">
        <f t="shared" si="3"/>
        <v>3406</v>
      </c>
      <c r="P17" s="7">
        <f t="shared" si="4"/>
        <v>0</v>
      </c>
      <c r="Q17" s="9">
        <f t="shared" si="5"/>
        <v>0</v>
      </c>
      <c r="R17" s="7">
        <f t="shared" si="7"/>
        <v>3406</v>
      </c>
    </row>
    <row r="18" spans="1:18" x14ac:dyDescent="0.3">
      <c r="A18" s="15"/>
      <c r="B18" s="15">
        <f t="shared" si="8"/>
        <v>9</v>
      </c>
      <c r="C18" s="15" t="s">
        <v>20</v>
      </c>
      <c r="D18" s="18">
        <f t="shared" si="9"/>
        <v>2466.6666666666665</v>
      </c>
      <c r="E18" s="18">
        <f>SUM(D$10:D18)+(12-B18)*D18</f>
        <v>29600</v>
      </c>
      <c r="F18" s="18">
        <f t="shared" si="0"/>
        <v>3406</v>
      </c>
      <c r="G18" s="18">
        <f>SUM(H$10:H17)</f>
        <v>2270.6666666666665</v>
      </c>
      <c r="H18" s="23">
        <f t="shared" si="1"/>
        <v>283.83333333333337</v>
      </c>
      <c r="I18" s="18">
        <f>SUM(H$10:H18)</f>
        <v>2554.5</v>
      </c>
      <c r="J18" s="15"/>
      <c r="K18" s="12">
        <f t="shared" si="6"/>
        <v>29600</v>
      </c>
      <c r="L18" s="5">
        <v>12570</v>
      </c>
      <c r="M18" s="6">
        <v>0</v>
      </c>
      <c r="N18" s="7">
        <f t="shared" si="2"/>
        <v>17030</v>
      </c>
      <c r="O18" s="8">
        <f t="shared" si="3"/>
        <v>3406</v>
      </c>
      <c r="P18" s="7">
        <f t="shared" si="4"/>
        <v>0</v>
      </c>
      <c r="Q18" s="9">
        <f t="shared" si="5"/>
        <v>0</v>
      </c>
      <c r="R18" s="7">
        <f t="shared" si="7"/>
        <v>3406</v>
      </c>
    </row>
    <row r="19" spans="1:18" x14ac:dyDescent="0.3">
      <c r="A19" s="15"/>
      <c r="B19" s="15">
        <f t="shared" si="8"/>
        <v>10</v>
      </c>
      <c r="C19" s="15" t="s">
        <v>21</v>
      </c>
      <c r="D19" s="18">
        <f t="shared" si="9"/>
        <v>2466.6666666666665</v>
      </c>
      <c r="E19" s="18">
        <f>SUM(D$10:D19)+(12-B19)*D19</f>
        <v>29600</v>
      </c>
      <c r="F19" s="18">
        <f t="shared" si="0"/>
        <v>3406</v>
      </c>
      <c r="G19" s="18">
        <f>SUM(H$10:H18)</f>
        <v>2554.5</v>
      </c>
      <c r="H19" s="23">
        <f t="shared" si="1"/>
        <v>283.83333333333331</v>
      </c>
      <c r="I19" s="18">
        <f>SUM(H$10:H19)</f>
        <v>2838.3333333333335</v>
      </c>
      <c r="J19" s="15"/>
      <c r="K19" s="12">
        <f t="shared" si="6"/>
        <v>29600</v>
      </c>
      <c r="L19" s="5">
        <v>12570</v>
      </c>
      <c r="M19" s="6">
        <v>0</v>
      </c>
      <c r="N19" s="7">
        <f t="shared" si="2"/>
        <v>17030</v>
      </c>
      <c r="O19" s="8">
        <f t="shared" si="3"/>
        <v>3406</v>
      </c>
      <c r="P19" s="7">
        <f t="shared" si="4"/>
        <v>0</v>
      </c>
      <c r="Q19" s="9">
        <f t="shared" si="5"/>
        <v>0</v>
      </c>
      <c r="R19" s="7">
        <f t="shared" si="7"/>
        <v>3406</v>
      </c>
    </row>
    <row r="20" spans="1:18" x14ac:dyDescent="0.3">
      <c r="A20" s="15"/>
      <c r="B20" s="15">
        <f t="shared" si="8"/>
        <v>11</v>
      </c>
      <c r="C20" s="15" t="s">
        <v>22</v>
      </c>
      <c r="D20" s="18">
        <f t="shared" si="9"/>
        <v>2466.6666666666665</v>
      </c>
      <c r="E20" s="18">
        <f>SUM(D$10:D20)+(12-B20)*D20</f>
        <v>29600.000000000004</v>
      </c>
      <c r="F20" s="18">
        <f t="shared" si="0"/>
        <v>3406.0000000000009</v>
      </c>
      <c r="G20" s="18">
        <f>SUM(H$10:H19)</f>
        <v>2838.3333333333335</v>
      </c>
      <c r="H20" s="23">
        <f t="shared" si="1"/>
        <v>283.83333333333371</v>
      </c>
      <c r="I20" s="18">
        <f>SUM(H$10:H20)</f>
        <v>3122.166666666667</v>
      </c>
      <c r="J20" s="15"/>
      <c r="K20" s="12">
        <f t="shared" si="6"/>
        <v>29600.000000000004</v>
      </c>
      <c r="L20" s="5">
        <v>12570</v>
      </c>
      <c r="M20" s="6">
        <v>0</v>
      </c>
      <c r="N20" s="7">
        <f t="shared" si="2"/>
        <v>17030.000000000004</v>
      </c>
      <c r="O20" s="8">
        <f t="shared" si="3"/>
        <v>3406.0000000000009</v>
      </c>
      <c r="P20" s="7">
        <f t="shared" si="4"/>
        <v>0</v>
      </c>
      <c r="Q20" s="9">
        <f t="shared" si="5"/>
        <v>0</v>
      </c>
      <c r="R20" s="7">
        <f t="shared" si="7"/>
        <v>3406.0000000000009</v>
      </c>
    </row>
    <row r="21" spans="1:18" x14ac:dyDescent="0.3">
      <c r="A21" s="15"/>
      <c r="B21" s="15">
        <f t="shared" si="8"/>
        <v>12</v>
      </c>
      <c r="C21" s="15" t="s">
        <v>23</v>
      </c>
      <c r="D21" s="18">
        <f t="shared" si="9"/>
        <v>2466.6666666666665</v>
      </c>
      <c r="E21" s="18">
        <f>SUM(D$10:D21)+(12-B21)*D21</f>
        <v>29600.000000000004</v>
      </c>
      <c r="F21" s="18">
        <f t="shared" si="0"/>
        <v>3406.0000000000009</v>
      </c>
      <c r="G21" s="18">
        <f>SUM(H$10:H20)</f>
        <v>3122.166666666667</v>
      </c>
      <c r="H21" s="23">
        <f t="shared" si="1"/>
        <v>283.83333333333394</v>
      </c>
      <c r="I21" s="10">
        <f>SUM(H$10:H21)</f>
        <v>3406.0000000000009</v>
      </c>
      <c r="K21" s="12">
        <f t="shared" si="6"/>
        <v>29600.000000000004</v>
      </c>
      <c r="L21" s="5">
        <v>12570</v>
      </c>
      <c r="M21" s="6">
        <v>0</v>
      </c>
      <c r="N21" s="7">
        <f t="shared" si="2"/>
        <v>17030.000000000004</v>
      </c>
      <c r="O21" s="8">
        <f t="shared" ref="O21" si="10">N21*0.2</f>
        <v>3406.0000000000009</v>
      </c>
      <c r="P21" s="7">
        <f t="shared" si="4"/>
        <v>0</v>
      </c>
      <c r="Q21" s="9">
        <f t="shared" si="5"/>
        <v>0</v>
      </c>
      <c r="R21" s="11">
        <f t="shared" si="7"/>
        <v>3406.0000000000009</v>
      </c>
    </row>
    <row r="22" spans="1:18" x14ac:dyDescent="0.3">
      <c r="A22" s="15"/>
      <c r="B22" s="15"/>
      <c r="C22" s="15"/>
      <c r="D22" s="15"/>
      <c r="E22" s="15"/>
      <c r="F22" s="15"/>
      <c r="G22" s="15"/>
      <c r="H22" s="10">
        <f>SUM(H10:H21)</f>
        <v>3406.0000000000009</v>
      </c>
      <c r="I22" s="15"/>
      <c r="J22" s="15"/>
    </row>
    <row r="23" spans="1:18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8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5052-5479-4F94-970F-F7BF93435327}">
  <dimension ref="A3:R24"/>
  <sheetViews>
    <sheetView zoomScaleNormal="100" workbookViewId="0">
      <selection activeCell="Q3" sqref="Q3"/>
    </sheetView>
  </sheetViews>
  <sheetFormatPr defaultRowHeight="14.4" x14ac:dyDescent="0.3"/>
  <cols>
    <col min="1" max="2" width="8.88671875" style="1"/>
    <col min="3" max="3" width="15.77734375" style="1" customWidth="1"/>
    <col min="4" max="4" width="12.33203125" style="1" bestFit="1" customWidth="1"/>
    <col min="5" max="6" width="11.5546875" style="1" customWidth="1"/>
    <col min="7" max="7" width="11.33203125" style="1" bestFit="1" customWidth="1"/>
    <col min="8" max="11" width="8.88671875" style="1"/>
    <col min="12" max="12" width="11.33203125" style="1" bestFit="1" customWidth="1"/>
    <col min="13" max="14" width="8.88671875" style="1"/>
    <col min="15" max="15" width="9.33203125" style="1" bestFit="1" customWidth="1"/>
    <col min="16" max="17" width="8.88671875" style="1"/>
    <col min="18" max="18" width="9.33203125" style="1" bestFit="1" customWidth="1"/>
    <col min="19" max="16384" width="8.88671875" style="1"/>
  </cols>
  <sheetData>
    <row r="3" spans="1:18" x14ac:dyDescent="0.3">
      <c r="E3" s="1" t="s">
        <v>1</v>
      </c>
      <c r="G3" s="1" t="s">
        <v>2</v>
      </c>
    </row>
    <row r="4" spans="1:18" x14ac:dyDescent="0.3">
      <c r="C4" s="1" t="s">
        <v>3</v>
      </c>
      <c r="D4" s="2">
        <v>29600</v>
      </c>
      <c r="E4" s="3">
        <f>D4+1000</f>
        <v>30600</v>
      </c>
      <c r="F4" s="3"/>
      <c r="G4" s="3">
        <f>E4+1000</f>
        <v>31600</v>
      </c>
    </row>
    <row r="5" spans="1:18" x14ac:dyDescent="0.3">
      <c r="C5" s="1" t="s">
        <v>4</v>
      </c>
      <c r="D5" s="3">
        <f>D4/12</f>
        <v>2466.6666666666665</v>
      </c>
      <c r="E5" s="3">
        <f>E4/12</f>
        <v>2550</v>
      </c>
      <c r="F5" s="3"/>
      <c r="G5" s="3">
        <f>G4/12</f>
        <v>2633.3333333333335</v>
      </c>
    </row>
    <row r="6" spans="1:18" x14ac:dyDescent="0.3">
      <c r="G6" s="15"/>
      <c r="H6" s="15"/>
      <c r="I6" s="15"/>
      <c r="J6" s="15"/>
    </row>
    <row r="7" spans="1:18" x14ac:dyDescent="0.3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8" x14ac:dyDescent="0.3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8" s="4" customFormat="1" ht="43.2" x14ac:dyDescent="0.3">
      <c r="A9" s="16"/>
      <c r="B9" s="17">
        <v>0</v>
      </c>
      <c r="C9" s="16"/>
      <c r="D9" s="16" t="s">
        <v>5</v>
      </c>
      <c r="E9" s="16" t="s">
        <v>6</v>
      </c>
      <c r="F9" s="16" t="str">
        <f t="shared" ref="F9:F21" si="0">R9</f>
        <v>TOTAL Tax Due</v>
      </c>
      <c r="G9" s="16" t="s">
        <v>11</v>
      </c>
      <c r="H9" s="16" t="s">
        <v>12</v>
      </c>
      <c r="I9" s="16" t="s">
        <v>27</v>
      </c>
      <c r="J9" s="16"/>
      <c r="K9" s="4" t="str">
        <f>E9</f>
        <v>Likely Total</v>
      </c>
      <c r="M9" s="4" t="s">
        <v>7</v>
      </c>
      <c r="O9" s="4" t="s">
        <v>8</v>
      </c>
      <c r="Q9" s="4" t="s">
        <v>9</v>
      </c>
      <c r="R9" s="4" t="s">
        <v>10</v>
      </c>
    </row>
    <row r="10" spans="1:18" x14ac:dyDescent="0.3">
      <c r="A10" s="15"/>
      <c r="B10" s="15">
        <v>1</v>
      </c>
      <c r="C10" s="15" t="s">
        <v>13</v>
      </c>
      <c r="D10" s="18">
        <f>D5</f>
        <v>2466.6666666666665</v>
      </c>
      <c r="E10" s="18">
        <f>SUM(D$10:D10)+(12-B10)*D10</f>
        <v>29600</v>
      </c>
      <c r="F10" s="18">
        <f t="shared" si="0"/>
        <v>3406</v>
      </c>
      <c r="G10" s="15">
        <v>0</v>
      </c>
      <c r="H10" s="23">
        <f t="shared" ref="H10:H21" si="1">(F10-G10)/(12-B9)</f>
        <v>283.83333333333331</v>
      </c>
      <c r="I10" s="18">
        <f>SUM(H$10:H10)</f>
        <v>283.83333333333331</v>
      </c>
      <c r="J10" s="15"/>
      <c r="K10" s="12">
        <f>E10</f>
        <v>29600</v>
      </c>
      <c r="L10" s="5">
        <v>12570</v>
      </c>
      <c r="M10" s="6">
        <v>0</v>
      </c>
      <c r="N10" s="7">
        <f t="shared" ref="N10:N21" si="2">IF(E10&gt;50270,50270-12570,E10-12570)</f>
        <v>17030</v>
      </c>
      <c r="O10" s="8">
        <f t="shared" ref="O10:O21" si="3">N10*0.2</f>
        <v>3406</v>
      </c>
      <c r="P10" s="7">
        <f t="shared" ref="P10:P21" si="4">IF(E10&gt;50270,E10-50270,0)</f>
        <v>0</v>
      </c>
      <c r="Q10" s="9">
        <f t="shared" ref="Q10:Q21" si="5">P10*0.4</f>
        <v>0</v>
      </c>
      <c r="R10" s="7">
        <f>M10+O10+Q10</f>
        <v>3406</v>
      </c>
    </row>
    <row r="11" spans="1:18" x14ac:dyDescent="0.3">
      <c r="A11" s="15"/>
      <c r="B11" s="15">
        <f>B10+1</f>
        <v>2</v>
      </c>
      <c r="C11" s="15" t="s">
        <v>0</v>
      </c>
      <c r="D11" s="18">
        <f>D10</f>
        <v>2466.6666666666665</v>
      </c>
      <c r="E11" s="18">
        <f>SUM(D$10:D11)+(12-B11)*D11</f>
        <v>29599.999999999996</v>
      </c>
      <c r="F11" s="18">
        <f t="shared" si="0"/>
        <v>3405.9999999999995</v>
      </c>
      <c r="G11" s="18">
        <f>SUM(H$10:H10)</f>
        <v>283.83333333333331</v>
      </c>
      <c r="H11" s="23">
        <f t="shared" si="1"/>
        <v>283.83333333333326</v>
      </c>
      <c r="I11" s="18">
        <f>SUM(H$10:H11)</f>
        <v>567.66666666666652</v>
      </c>
      <c r="J11" s="15"/>
      <c r="K11" s="12">
        <f t="shared" ref="K11:K21" si="6">E11</f>
        <v>29599.999999999996</v>
      </c>
      <c r="L11" s="5">
        <v>12570</v>
      </c>
      <c r="M11" s="6">
        <v>0</v>
      </c>
      <c r="N11" s="7">
        <f t="shared" si="2"/>
        <v>17029.999999999996</v>
      </c>
      <c r="O11" s="8">
        <f t="shared" si="3"/>
        <v>3405.9999999999995</v>
      </c>
      <c r="P11" s="7">
        <f t="shared" si="4"/>
        <v>0</v>
      </c>
      <c r="Q11" s="9">
        <f t="shared" si="5"/>
        <v>0</v>
      </c>
      <c r="R11" s="7">
        <f t="shared" ref="R11:R21" si="7">M11+O11+Q11</f>
        <v>3405.9999999999995</v>
      </c>
    </row>
    <row r="12" spans="1:18" x14ac:dyDescent="0.3">
      <c r="A12" s="15"/>
      <c r="B12" s="15">
        <f t="shared" ref="B12:B21" si="8">B11+1</f>
        <v>3</v>
      </c>
      <c r="C12" s="15" t="s">
        <v>14</v>
      </c>
      <c r="D12" s="13">
        <f>E5</f>
        <v>2550</v>
      </c>
      <c r="E12" s="13">
        <f>SUM(D$10:D12)+(12-B12)*D12</f>
        <v>30433.333333333332</v>
      </c>
      <c r="F12" s="13">
        <f t="shared" si="0"/>
        <v>3572.6666666666665</v>
      </c>
      <c r="G12" s="13">
        <f>SUM(H$10:H11)</f>
        <v>567.66666666666652</v>
      </c>
      <c r="H12" s="23">
        <f t="shared" si="1"/>
        <v>300.5</v>
      </c>
      <c r="I12" s="18">
        <f>SUM(H$10:H12)</f>
        <v>868.16666666666652</v>
      </c>
      <c r="J12" s="15"/>
      <c r="K12" s="12">
        <f t="shared" si="6"/>
        <v>30433.333333333332</v>
      </c>
      <c r="L12" s="5">
        <v>12570</v>
      </c>
      <c r="M12" s="6">
        <v>0</v>
      </c>
      <c r="N12" s="7">
        <f t="shared" si="2"/>
        <v>17863.333333333332</v>
      </c>
      <c r="O12" s="8">
        <f t="shared" si="3"/>
        <v>3572.6666666666665</v>
      </c>
      <c r="P12" s="7">
        <f t="shared" si="4"/>
        <v>0</v>
      </c>
      <c r="Q12" s="9">
        <f t="shared" si="5"/>
        <v>0</v>
      </c>
      <c r="R12" s="7">
        <f t="shared" si="7"/>
        <v>3572.6666666666665</v>
      </c>
    </row>
    <row r="13" spans="1:18" x14ac:dyDescent="0.3">
      <c r="A13" s="15"/>
      <c r="B13" s="15">
        <f t="shared" si="8"/>
        <v>4</v>
      </c>
      <c r="C13" s="15" t="s">
        <v>15</v>
      </c>
      <c r="D13" s="13">
        <f t="shared" ref="D13:D21" si="9">D12</f>
        <v>2550</v>
      </c>
      <c r="E13" s="13">
        <f>SUM(D$10:D13)+(12-B13)*D13</f>
        <v>30433.333333333332</v>
      </c>
      <c r="F13" s="13">
        <f t="shared" si="0"/>
        <v>3572.6666666666665</v>
      </c>
      <c r="G13" s="13">
        <f>SUM(H$10:H12)</f>
        <v>868.16666666666652</v>
      </c>
      <c r="H13" s="23">
        <f t="shared" si="1"/>
        <v>300.5</v>
      </c>
      <c r="I13" s="18">
        <f>SUM(H$10:H13)</f>
        <v>1168.6666666666665</v>
      </c>
      <c r="J13" s="15"/>
      <c r="K13" s="12">
        <f t="shared" si="6"/>
        <v>30433.333333333332</v>
      </c>
      <c r="L13" s="5">
        <v>12570</v>
      </c>
      <c r="M13" s="6">
        <v>0</v>
      </c>
      <c r="N13" s="7">
        <f t="shared" si="2"/>
        <v>17863.333333333332</v>
      </c>
      <c r="O13" s="8">
        <f t="shared" si="3"/>
        <v>3572.6666666666665</v>
      </c>
      <c r="P13" s="7">
        <f t="shared" si="4"/>
        <v>0</v>
      </c>
      <c r="Q13" s="9">
        <f t="shared" si="5"/>
        <v>0</v>
      </c>
      <c r="R13" s="7">
        <f t="shared" si="7"/>
        <v>3572.6666666666665</v>
      </c>
    </row>
    <row r="14" spans="1:18" x14ac:dyDescent="0.3">
      <c r="A14" s="15"/>
      <c r="B14" s="15">
        <f t="shared" si="8"/>
        <v>5</v>
      </c>
      <c r="C14" s="15" t="s">
        <v>16</v>
      </c>
      <c r="D14" s="13">
        <f t="shared" si="9"/>
        <v>2550</v>
      </c>
      <c r="E14" s="13">
        <f>SUM(D$10:D14)+(12-B14)*D14</f>
        <v>30433.333333333332</v>
      </c>
      <c r="F14" s="13">
        <f t="shared" si="0"/>
        <v>3572.6666666666665</v>
      </c>
      <c r="G14" s="13">
        <f>SUM(H$10:H13)</f>
        <v>1168.6666666666665</v>
      </c>
      <c r="H14" s="23">
        <f t="shared" si="1"/>
        <v>300.5</v>
      </c>
      <c r="I14" s="18">
        <f>SUM(H$10:H14)</f>
        <v>1469.1666666666665</v>
      </c>
      <c r="J14" s="15"/>
      <c r="K14" s="12">
        <f t="shared" si="6"/>
        <v>30433.333333333332</v>
      </c>
      <c r="L14" s="5">
        <v>12570</v>
      </c>
      <c r="M14" s="6">
        <v>0</v>
      </c>
      <c r="N14" s="7">
        <f t="shared" si="2"/>
        <v>17863.333333333332</v>
      </c>
      <c r="O14" s="8">
        <f t="shared" si="3"/>
        <v>3572.6666666666665</v>
      </c>
      <c r="P14" s="7">
        <f t="shared" si="4"/>
        <v>0</v>
      </c>
      <c r="Q14" s="9">
        <f t="shared" si="5"/>
        <v>0</v>
      </c>
      <c r="R14" s="7">
        <f t="shared" si="7"/>
        <v>3572.6666666666665</v>
      </c>
    </row>
    <row r="15" spans="1:18" x14ac:dyDescent="0.3">
      <c r="A15" s="15"/>
      <c r="B15" s="15">
        <f t="shared" si="8"/>
        <v>6</v>
      </c>
      <c r="C15" s="15" t="s">
        <v>17</v>
      </c>
      <c r="D15" s="14">
        <f>G5</f>
        <v>2633.3333333333335</v>
      </c>
      <c r="E15" s="14">
        <f>SUM(D$10:D15)+(12-B15)*D15</f>
        <v>31016.666666666664</v>
      </c>
      <c r="F15" s="14">
        <f t="shared" si="0"/>
        <v>3689.333333333333</v>
      </c>
      <c r="G15" s="14">
        <f>SUM(H$10:H14)</f>
        <v>1469.1666666666665</v>
      </c>
      <c r="H15" s="23">
        <f t="shared" si="1"/>
        <v>317.16666666666663</v>
      </c>
      <c r="I15" s="18">
        <f>SUM(H$10:H15)</f>
        <v>1786.333333333333</v>
      </c>
      <c r="J15" s="15"/>
      <c r="K15" s="12">
        <f t="shared" si="6"/>
        <v>31016.666666666664</v>
      </c>
      <c r="L15" s="5">
        <v>12570</v>
      </c>
      <c r="M15" s="6">
        <v>0</v>
      </c>
      <c r="N15" s="7">
        <f t="shared" si="2"/>
        <v>18446.666666666664</v>
      </c>
      <c r="O15" s="8">
        <f t="shared" si="3"/>
        <v>3689.333333333333</v>
      </c>
      <c r="P15" s="7">
        <f t="shared" si="4"/>
        <v>0</v>
      </c>
      <c r="Q15" s="9">
        <f t="shared" si="5"/>
        <v>0</v>
      </c>
      <c r="R15" s="7">
        <f t="shared" si="7"/>
        <v>3689.333333333333</v>
      </c>
    </row>
    <row r="16" spans="1:18" x14ac:dyDescent="0.3">
      <c r="A16" s="15"/>
      <c r="B16" s="15">
        <f t="shared" si="8"/>
        <v>7</v>
      </c>
      <c r="C16" s="15" t="s">
        <v>18</v>
      </c>
      <c r="D16" s="14">
        <f t="shared" si="9"/>
        <v>2633.3333333333335</v>
      </c>
      <c r="E16" s="14">
        <f>SUM(D$10:D16)+(12-B16)*D16</f>
        <v>31016.666666666668</v>
      </c>
      <c r="F16" s="14">
        <f t="shared" si="0"/>
        <v>3689.3333333333339</v>
      </c>
      <c r="G16" s="14">
        <f>SUM(H$10:H15)</f>
        <v>1786.333333333333</v>
      </c>
      <c r="H16" s="23">
        <f t="shared" si="1"/>
        <v>317.1666666666668</v>
      </c>
      <c r="I16" s="18">
        <f>SUM(H$10:H16)</f>
        <v>2103.5</v>
      </c>
      <c r="J16" s="15"/>
      <c r="K16" s="12">
        <f t="shared" si="6"/>
        <v>31016.666666666668</v>
      </c>
      <c r="L16" s="5">
        <v>12570</v>
      </c>
      <c r="M16" s="6">
        <v>0</v>
      </c>
      <c r="N16" s="7">
        <f t="shared" si="2"/>
        <v>18446.666666666668</v>
      </c>
      <c r="O16" s="8">
        <f t="shared" si="3"/>
        <v>3689.3333333333339</v>
      </c>
      <c r="P16" s="7">
        <f t="shared" si="4"/>
        <v>0</v>
      </c>
      <c r="Q16" s="9">
        <f t="shared" si="5"/>
        <v>0</v>
      </c>
      <c r="R16" s="7">
        <f t="shared" si="7"/>
        <v>3689.3333333333339</v>
      </c>
    </row>
    <row r="17" spans="1:18" x14ac:dyDescent="0.3">
      <c r="A17" s="15"/>
      <c r="B17" s="15">
        <f t="shared" si="8"/>
        <v>8</v>
      </c>
      <c r="C17" s="15" t="s">
        <v>19</v>
      </c>
      <c r="D17" s="14">
        <f t="shared" si="9"/>
        <v>2633.3333333333335</v>
      </c>
      <c r="E17" s="14">
        <f>SUM(D$10:D17)+(12-B17)*D17</f>
        <v>31016.666666666664</v>
      </c>
      <c r="F17" s="14">
        <f t="shared" si="0"/>
        <v>3689.333333333333</v>
      </c>
      <c r="G17" s="14">
        <f>SUM(H$10:H16)</f>
        <v>2103.5</v>
      </c>
      <c r="H17" s="23">
        <f t="shared" si="1"/>
        <v>317.16666666666663</v>
      </c>
      <c r="I17" s="18">
        <f>SUM(H$10:H17)</f>
        <v>2420.6666666666665</v>
      </c>
      <c r="J17" s="15"/>
      <c r="K17" s="12">
        <f t="shared" si="6"/>
        <v>31016.666666666664</v>
      </c>
      <c r="L17" s="5">
        <v>12570</v>
      </c>
      <c r="M17" s="6">
        <v>0</v>
      </c>
      <c r="N17" s="7">
        <f t="shared" si="2"/>
        <v>18446.666666666664</v>
      </c>
      <c r="O17" s="8">
        <f t="shared" si="3"/>
        <v>3689.333333333333</v>
      </c>
      <c r="P17" s="7">
        <f t="shared" si="4"/>
        <v>0</v>
      </c>
      <c r="Q17" s="9">
        <f t="shared" si="5"/>
        <v>0</v>
      </c>
      <c r="R17" s="7">
        <f t="shared" si="7"/>
        <v>3689.333333333333</v>
      </c>
    </row>
    <row r="18" spans="1:18" x14ac:dyDescent="0.3">
      <c r="A18" s="15"/>
      <c r="B18" s="15">
        <f t="shared" si="8"/>
        <v>9</v>
      </c>
      <c r="C18" s="15" t="s">
        <v>20</v>
      </c>
      <c r="D18" s="14">
        <f t="shared" si="9"/>
        <v>2633.3333333333335</v>
      </c>
      <c r="E18" s="14">
        <f>SUM(D$10:D18)+(12-B18)*D18</f>
        <v>31016.666666666664</v>
      </c>
      <c r="F18" s="14">
        <f t="shared" si="0"/>
        <v>3689.333333333333</v>
      </c>
      <c r="G18" s="14">
        <f>SUM(H$10:H17)</f>
        <v>2420.6666666666665</v>
      </c>
      <c r="H18" s="23">
        <f t="shared" si="1"/>
        <v>317.16666666666663</v>
      </c>
      <c r="I18" s="18">
        <f>SUM(H$10:H18)</f>
        <v>2737.833333333333</v>
      </c>
      <c r="J18" s="15"/>
      <c r="K18" s="12">
        <f t="shared" si="6"/>
        <v>31016.666666666664</v>
      </c>
      <c r="L18" s="5">
        <v>12570</v>
      </c>
      <c r="M18" s="6">
        <v>0</v>
      </c>
      <c r="N18" s="7">
        <f t="shared" si="2"/>
        <v>18446.666666666664</v>
      </c>
      <c r="O18" s="8">
        <f t="shared" si="3"/>
        <v>3689.333333333333</v>
      </c>
      <c r="P18" s="7">
        <f t="shared" si="4"/>
        <v>0</v>
      </c>
      <c r="Q18" s="9">
        <f t="shared" si="5"/>
        <v>0</v>
      </c>
      <c r="R18" s="7">
        <f t="shared" si="7"/>
        <v>3689.333333333333</v>
      </c>
    </row>
    <row r="19" spans="1:18" x14ac:dyDescent="0.3">
      <c r="A19" s="15"/>
      <c r="B19" s="15">
        <f t="shared" si="8"/>
        <v>10</v>
      </c>
      <c r="C19" s="15" t="s">
        <v>21</v>
      </c>
      <c r="D19" s="14">
        <f t="shared" si="9"/>
        <v>2633.3333333333335</v>
      </c>
      <c r="E19" s="14">
        <f>SUM(D$10:D19)+(12-B19)*D19</f>
        <v>31016.666666666664</v>
      </c>
      <c r="F19" s="14">
        <f t="shared" si="0"/>
        <v>3689.333333333333</v>
      </c>
      <c r="G19" s="14">
        <f>SUM(H$10:H18)</f>
        <v>2737.833333333333</v>
      </c>
      <c r="H19" s="23">
        <f t="shared" si="1"/>
        <v>317.16666666666669</v>
      </c>
      <c r="I19" s="18">
        <f>SUM(H$10:H19)</f>
        <v>3054.9999999999995</v>
      </c>
      <c r="J19" s="15"/>
      <c r="K19" s="12">
        <f t="shared" si="6"/>
        <v>31016.666666666664</v>
      </c>
      <c r="L19" s="5">
        <v>12570</v>
      </c>
      <c r="M19" s="6">
        <v>0</v>
      </c>
      <c r="N19" s="7">
        <f t="shared" si="2"/>
        <v>18446.666666666664</v>
      </c>
      <c r="O19" s="8">
        <f t="shared" si="3"/>
        <v>3689.333333333333</v>
      </c>
      <c r="P19" s="7">
        <f t="shared" si="4"/>
        <v>0</v>
      </c>
      <c r="Q19" s="9">
        <f t="shared" si="5"/>
        <v>0</v>
      </c>
      <c r="R19" s="7">
        <f t="shared" si="7"/>
        <v>3689.333333333333</v>
      </c>
    </row>
    <row r="20" spans="1:18" x14ac:dyDescent="0.3">
      <c r="A20" s="15"/>
      <c r="B20" s="15">
        <f t="shared" si="8"/>
        <v>11</v>
      </c>
      <c r="C20" s="15" t="s">
        <v>22</v>
      </c>
      <c r="D20" s="14">
        <f t="shared" si="9"/>
        <v>2633.3333333333335</v>
      </c>
      <c r="E20" s="14">
        <f>SUM(D$10:D20)+(12-B20)*D20</f>
        <v>31016.666666666661</v>
      </c>
      <c r="F20" s="14">
        <f t="shared" si="0"/>
        <v>3689.3333333333321</v>
      </c>
      <c r="G20" s="14">
        <f>SUM(H$10:H19)</f>
        <v>3054.9999999999995</v>
      </c>
      <c r="H20" s="23">
        <f t="shared" si="1"/>
        <v>317.16666666666629</v>
      </c>
      <c r="I20" s="18">
        <f>SUM(H$10:H20)</f>
        <v>3372.1666666666661</v>
      </c>
      <c r="J20" s="15"/>
      <c r="K20" s="12">
        <f t="shared" si="6"/>
        <v>31016.666666666661</v>
      </c>
      <c r="L20" s="5">
        <v>12570</v>
      </c>
      <c r="M20" s="6">
        <v>0</v>
      </c>
      <c r="N20" s="7">
        <f t="shared" si="2"/>
        <v>18446.666666666661</v>
      </c>
      <c r="O20" s="8">
        <f t="shared" si="3"/>
        <v>3689.3333333333321</v>
      </c>
      <c r="P20" s="7">
        <f t="shared" si="4"/>
        <v>0</v>
      </c>
      <c r="Q20" s="9">
        <f t="shared" si="5"/>
        <v>0</v>
      </c>
      <c r="R20" s="7">
        <f t="shared" si="7"/>
        <v>3689.3333333333321</v>
      </c>
    </row>
    <row r="21" spans="1:18" x14ac:dyDescent="0.3">
      <c r="A21" s="15"/>
      <c r="B21" s="15">
        <f t="shared" si="8"/>
        <v>12</v>
      </c>
      <c r="C21" s="15" t="s">
        <v>23</v>
      </c>
      <c r="D21" s="14">
        <f t="shared" si="9"/>
        <v>2633.3333333333335</v>
      </c>
      <c r="E21" s="14">
        <f>SUM(D$10:D21)+(12-B21)*D21</f>
        <v>31016.666666666661</v>
      </c>
      <c r="F21" s="14">
        <f t="shared" si="0"/>
        <v>3689.3333333333321</v>
      </c>
      <c r="G21" s="14">
        <f>SUM(H$10:H20)</f>
        <v>3372.1666666666661</v>
      </c>
      <c r="H21" s="23">
        <f t="shared" si="1"/>
        <v>317.16666666666606</v>
      </c>
      <c r="I21" s="10">
        <f>SUM(H$10:H21)</f>
        <v>3689.3333333333321</v>
      </c>
      <c r="J21" s="15"/>
      <c r="K21" s="12">
        <f t="shared" si="6"/>
        <v>31016.666666666661</v>
      </c>
      <c r="L21" s="5">
        <v>12570</v>
      </c>
      <c r="M21" s="6">
        <v>0</v>
      </c>
      <c r="N21" s="7">
        <f t="shared" si="2"/>
        <v>18446.666666666661</v>
      </c>
      <c r="O21" s="8">
        <f t="shared" si="3"/>
        <v>3689.3333333333321</v>
      </c>
      <c r="P21" s="7">
        <f t="shared" si="4"/>
        <v>0</v>
      </c>
      <c r="Q21" s="9">
        <f t="shared" si="5"/>
        <v>0</v>
      </c>
      <c r="R21" s="11">
        <f t="shared" si="7"/>
        <v>3689.3333333333321</v>
      </c>
    </row>
    <row r="22" spans="1:18" x14ac:dyDescent="0.3">
      <c r="A22" s="15"/>
      <c r="B22" s="15"/>
      <c r="C22" s="15"/>
      <c r="D22" s="15"/>
      <c r="E22" s="15"/>
      <c r="F22" s="15"/>
      <c r="G22" s="15"/>
      <c r="H22" s="10">
        <f>SUM(H10:H21)</f>
        <v>3689.3333333333321</v>
      </c>
      <c r="I22" s="15"/>
      <c r="J22" s="15"/>
    </row>
    <row r="23" spans="1:18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8" x14ac:dyDescent="0.3">
      <c r="B24" s="15"/>
      <c r="C24" s="15"/>
      <c r="D24" s="15"/>
      <c r="E24" s="15"/>
      <c r="F24" s="15"/>
      <c r="G24" s="15"/>
      <c r="H24" s="15"/>
      <c r="I24" s="15"/>
      <c r="J2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5836-992C-4B16-ADBB-A1A1908319A2}">
  <dimension ref="A3:R24"/>
  <sheetViews>
    <sheetView zoomScaleNormal="100" workbookViewId="0">
      <selection activeCell="M7" sqref="M7"/>
    </sheetView>
  </sheetViews>
  <sheetFormatPr defaultRowHeight="14.4" x14ac:dyDescent="0.3"/>
  <cols>
    <col min="1" max="2" width="8.88671875" style="1"/>
    <col min="3" max="3" width="15.77734375" style="1" customWidth="1"/>
    <col min="4" max="4" width="12.33203125" style="1" bestFit="1" customWidth="1"/>
    <col min="5" max="6" width="11.5546875" style="1" customWidth="1"/>
    <col min="7" max="7" width="11.33203125" style="1" bestFit="1" customWidth="1"/>
    <col min="8" max="11" width="8.88671875" style="1"/>
    <col min="12" max="12" width="11.33203125" style="1" bestFit="1" customWidth="1"/>
    <col min="13" max="14" width="8.88671875" style="1"/>
    <col min="15" max="15" width="9.33203125" style="1" bestFit="1" customWidth="1"/>
    <col min="16" max="17" width="8.88671875" style="1"/>
    <col min="18" max="18" width="9.33203125" style="1" bestFit="1" customWidth="1"/>
    <col min="19" max="16384" width="8.88671875" style="1"/>
  </cols>
  <sheetData>
    <row r="3" spans="1:18" x14ac:dyDescent="0.3">
      <c r="G3" s="1" t="s">
        <v>24</v>
      </c>
    </row>
    <row r="4" spans="1:18" x14ac:dyDescent="0.3">
      <c r="C4" s="1" t="s">
        <v>3</v>
      </c>
      <c r="D4" s="2">
        <v>0</v>
      </c>
      <c r="G4" s="1" t="s">
        <v>25</v>
      </c>
    </row>
    <row r="5" spans="1:18" x14ac:dyDescent="0.3">
      <c r="C5" s="1" t="s">
        <v>4</v>
      </c>
      <c r="D5" s="3">
        <f>D4/12</f>
        <v>0</v>
      </c>
      <c r="G5" s="1" t="s">
        <v>26</v>
      </c>
    </row>
    <row r="6" spans="1:18" x14ac:dyDescent="0.3">
      <c r="G6" s="1" t="s">
        <v>28</v>
      </c>
    </row>
    <row r="7" spans="1:18" x14ac:dyDescent="0.3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8" x14ac:dyDescent="0.3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8" s="4" customFormat="1" ht="43.2" x14ac:dyDescent="0.3">
      <c r="A9" s="16"/>
      <c r="B9" s="17">
        <v>0</v>
      </c>
      <c r="C9" s="16"/>
      <c r="D9" s="16" t="s">
        <v>5</v>
      </c>
      <c r="E9" s="16" t="s">
        <v>6</v>
      </c>
      <c r="F9" s="16" t="str">
        <f t="shared" ref="F9:F21" si="0">R9</f>
        <v>TOTAL Tax Due</v>
      </c>
      <c r="G9" s="16" t="s">
        <v>11</v>
      </c>
      <c r="H9" s="16" t="s">
        <v>12</v>
      </c>
      <c r="I9" s="16" t="s">
        <v>27</v>
      </c>
      <c r="J9" s="16"/>
      <c r="K9" s="4" t="str">
        <f>E9</f>
        <v>Likely Total</v>
      </c>
      <c r="M9" s="4" t="s">
        <v>7</v>
      </c>
      <c r="O9" s="4" t="s">
        <v>8</v>
      </c>
      <c r="Q9" s="4" t="s">
        <v>9</v>
      </c>
      <c r="R9" s="4" t="s">
        <v>10</v>
      </c>
    </row>
    <row r="10" spans="1:18" x14ac:dyDescent="0.3">
      <c r="A10" s="15"/>
      <c r="B10" s="15">
        <v>1</v>
      </c>
      <c r="C10" s="15" t="s">
        <v>13</v>
      </c>
      <c r="D10" s="19">
        <v>1300</v>
      </c>
      <c r="E10" s="19">
        <f>SUM(D$10:D10)+(12-B10)*D10</f>
        <v>15600</v>
      </c>
      <c r="F10" s="19">
        <f t="shared" si="0"/>
        <v>606</v>
      </c>
      <c r="G10" s="20">
        <v>0</v>
      </c>
      <c r="H10" s="23">
        <f t="shared" ref="H10:H21" si="1">(F10-G10)/(12-B9)</f>
        <v>50.5</v>
      </c>
      <c r="I10" s="18">
        <f>SUM(H$10:H10)</f>
        <v>50.5</v>
      </c>
      <c r="J10" s="15"/>
      <c r="K10" s="12">
        <f>E10</f>
        <v>15600</v>
      </c>
      <c r="L10" s="5">
        <v>12570</v>
      </c>
      <c r="M10" s="6">
        <v>0</v>
      </c>
      <c r="N10" s="7">
        <f t="shared" ref="N10:N21" si="2">IF(E10-12570&lt;0,0,IF(E10&gt;50270,50270-12570,E10-12570))</f>
        <v>3030</v>
      </c>
      <c r="O10" s="8">
        <f t="shared" ref="O10:O21" si="3">N10*0.2</f>
        <v>606</v>
      </c>
      <c r="P10" s="7">
        <f t="shared" ref="P10:P21" si="4">IF(E10&gt;50270,E10-50270,0)</f>
        <v>0</v>
      </c>
      <c r="Q10" s="9">
        <f t="shared" ref="Q10:Q21" si="5">P10*0.4</f>
        <v>0</v>
      </c>
      <c r="R10" s="7">
        <f>M10+O10+Q10</f>
        <v>606</v>
      </c>
    </row>
    <row r="11" spans="1:18" x14ac:dyDescent="0.3">
      <c r="A11" s="15"/>
      <c r="B11" s="15">
        <f>B10+1</f>
        <v>2</v>
      </c>
      <c r="C11" s="15" t="s">
        <v>0</v>
      </c>
      <c r="D11" s="18">
        <v>0</v>
      </c>
      <c r="E11" s="18">
        <f>SUM(D$10:D11)+(12-B11)*D11</f>
        <v>1300</v>
      </c>
      <c r="F11" s="18">
        <f t="shared" si="0"/>
        <v>0</v>
      </c>
      <c r="G11" s="18">
        <f>SUM(H$10:H10)</f>
        <v>50.5</v>
      </c>
      <c r="H11" s="23">
        <f t="shared" si="1"/>
        <v>-4.5909090909090908</v>
      </c>
      <c r="I11" s="18">
        <f>SUM(H$10:H11)</f>
        <v>45.909090909090907</v>
      </c>
      <c r="J11" s="15"/>
      <c r="K11" s="12">
        <f t="shared" ref="K11:K21" si="6">E11</f>
        <v>1300</v>
      </c>
      <c r="L11" s="5">
        <v>12570</v>
      </c>
      <c r="M11" s="6">
        <v>0</v>
      </c>
      <c r="N11" s="7">
        <f t="shared" si="2"/>
        <v>0</v>
      </c>
      <c r="O11" s="8">
        <f t="shared" si="3"/>
        <v>0</v>
      </c>
      <c r="P11" s="7">
        <f t="shared" si="4"/>
        <v>0</v>
      </c>
      <c r="Q11" s="9">
        <f t="shared" si="5"/>
        <v>0</v>
      </c>
      <c r="R11" s="7">
        <f t="shared" ref="R11:R21" si="7">M11+O11+Q11</f>
        <v>0</v>
      </c>
    </row>
    <row r="12" spans="1:18" x14ac:dyDescent="0.3">
      <c r="A12" s="15"/>
      <c r="B12" s="15">
        <f t="shared" ref="B12:B21" si="8">B11+1</f>
        <v>3</v>
      </c>
      <c r="C12" s="15" t="s">
        <v>14</v>
      </c>
      <c r="D12" s="18">
        <f t="shared" ref="D12:D21" si="9">D11</f>
        <v>0</v>
      </c>
      <c r="E12" s="18">
        <f>SUM(D$10:D12)+(12-B12)*D12</f>
        <v>1300</v>
      </c>
      <c r="F12" s="18">
        <f t="shared" si="0"/>
        <v>0</v>
      </c>
      <c r="G12" s="18">
        <f>SUM(H$10:H11)</f>
        <v>45.909090909090907</v>
      </c>
      <c r="H12" s="23">
        <f t="shared" si="1"/>
        <v>-4.5909090909090908</v>
      </c>
      <c r="I12" s="18">
        <f>SUM(H$10:H12)</f>
        <v>41.318181818181813</v>
      </c>
      <c r="J12" s="15"/>
      <c r="K12" s="12">
        <f t="shared" si="6"/>
        <v>1300</v>
      </c>
      <c r="L12" s="5">
        <v>12570</v>
      </c>
      <c r="M12" s="6">
        <v>0</v>
      </c>
      <c r="N12" s="7">
        <f t="shared" si="2"/>
        <v>0</v>
      </c>
      <c r="O12" s="8">
        <f t="shared" si="3"/>
        <v>0</v>
      </c>
      <c r="P12" s="7">
        <f t="shared" si="4"/>
        <v>0</v>
      </c>
      <c r="Q12" s="9">
        <f t="shared" si="5"/>
        <v>0</v>
      </c>
      <c r="R12" s="7">
        <f t="shared" si="7"/>
        <v>0</v>
      </c>
    </row>
    <row r="13" spans="1:18" x14ac:dyDescent="0.3">
      <c r="A13" s="15"/>
      <c r="B13" s="15">
        <f t="shared" si="8"/>
        <v>4</v>
      </c>
      <c r="C13" s="15" t="s">
        <v>15</v>
      </c>
      <c r="D13" s="21">
        <v>1300</v>
      </c>
      <c r="E13" s="21">
        <f>SUM(D$10:D13)+(12-B13)*D13</f>
        <v>13000</v>
      </c>
      <c r="F13" s="21">
        <f t="shared" si="0"/>
        <v>86</v>
      </c>
      <c r="G13" s="21">
        <f>SUM(H$10:H12)</f>
        <v>41.318181818181813</v>
      </c>
      <c r="H13" s="23">
        <f t="shared" si="1"/>
        <v>4.9646464646464654</v>
      </c>
      <c r="I13" s="18">
        <f>SUM(H$10:H13)</f>
        <v>46.282828282828277</v>
      </c>
      <c r="J13" s="15"/>
      <c r="K13" s="12">
        <f t="shared" si="6"/>
        <v>13000</v>
      </c>
      <c r="L13" s="5">
        <v>12570</v>
      </c>
      <c r="M13" s="6">
        <v>0</v>
      </c>
      <c r="N13" s="7">
        <f t="shared" si="2"/>
        <v>430</v>
      </c>
      <c r="O13" s="8">
        <f t="shared" si="3"/>
        <v>86</v>
      </c>
      <c r="P13" s="7">
        <f t="shared" si="4"/>
        <v>0</v>
      </c>
      <c r="Q13" s="9">
        <f t="shared" si="5"/>
        <v>0</v>
      </c>
      <c r="R13" s="7">
        <f t="shared" si="7"/>
        <v>86</v>
      </c>
    </row>
    <row r="14" spans="1:18" x14ac:dyDescent="0.3">
      <c r="A14" s="15"/>
      <c r="B14" s="15">
        <f t="shared" si="8"/>
        <v>5</v>
      </c>
      <c r="C14" s="15" t="s">
        <v>16</v>
      </c>
      <c r="D14" s="21">
        <v>1300</v>
      </c>
      <c r="E14" s="21">
        <f>SUM(D$10:D14)+(12-B14)*D14</f>
        <v>13000</v>
      </c>
      <c r="F14" s="21">
        <f t="shared" si="0"/>
        <v>86</v>
      </c>
      <c r="G14" s="21">
        <f>SUM(H$10:H13)</f>
        <v>46.282828282828277</v>
      </c>
      <c r="H14" s="23">
        <f t="shared" si="1"/>
        <v>4.9646464646464654</v>
      </c>
      <c r="I14" s="18">
        <f>SUM(H$10:H14)</f>
        <v>51.24747474747474</v>
      </c>
      <c r="J14" s="15"/>
      <c r="K14" s="12">
        <f t="shared" si="6"/>
        <v>13000</v>
      </c>
      <c r="L14" s="5">
        <v>12570</v>
      </c>
      <c r="M14" s="6">
        <v>0</v>
      </c>
      <c r="N14" s="7">
        <f t="shared" si="2"/>
        <v>430</v>
      </c>
      <c r="O14" s="8">
        <f t="shared" si="3"/>
        <v>86</v>
      </c>
      <c r="P14" s="7">
        <f t="shared" si="4"/>
        <v>0</v>
      </c>
      <c r="Q14" s="9">
        <f t="shared" si="5"/>
        <v>0</v>
      </c>
      <c r="R14" s="7">
        <f t="shared" si="7"/>
        <v>86</v>
      </c>
    </row>
    <row r="15" spans="1:18" x14ac:dyDescent="0.3">
      <c r="A15" s="15"/>
      <c r="B15" s="15">
        <f t="shared" si="8"/>
        <v>6</v>
      </c>
      <c r="C15" s="15" t="s">
        <v>17</v>
      </c>
      <c r="D15" s="18">
        <v>0</v>
      </c>
      <c r="E15" s="18">
        <f>SUM(D$10:D15)+(12-B15)*D15</f>
        <v>3900</v>
      </c>
      <c r="F15" s="18">
        <f t="shared" si="0"/>
        <v>0</v>
      </c>
      <c r="G15" s="18">
        <f>SUM(H$10:H14)</f>
        <v>51.24747474747474</v>
      </c>
      <c r="H15" s="23">
        <f t="shared" si="1"/>
        <v>-7.3210678210678202</v>
      </c>
      <c r="I15" s="18">
        <f>SUM(H$10:H15)</f>
        <v>43.926406926406919</v>
      </c>
      <c r="J15" s="15"/>
      <c r="K15" s="12">
        <f t="shared" si="6"/>
        <v>3900</v>
      </c>
      <c r="L15" s="5">
        <v>12570</v>
      </c>
      <c r="M15" s="6">
        <v>0</v>
      </c>
      <c r="N15" s="7">
        <f t="shared" si="2"/>
        <v>0</v>
      </c>
      <c r="O15" s="8">
        <f t="shared" si="3"/>
        <v>0</v>
      </c>
      <c r="P15" s="7">
        <f t="shared" si="4"/>
        <v>0</v>
      </c>
      <c r="Q15" s="9">
        <f t="shared" si="5"/>
        <v>0</v>
      </c>
      <c r="R15" s="7">
        <f t="shared" si="7"/>
        <v>0</v>
      </c>
    </row>
    <row r="16" spans="1:18" x14ac:dyDescent="0.3">
      <c r="A16" s="15"/>
      <c r="B16" s="15">
        <f t="shared" si="8"/>
        <v>7</v>
      </c>
      <c r="C16" s="15" t="s">
        <v>18</v>
      </c>
      <c r="D16" s="18">
        <f t="shared" si="9"/>
        <v>0</v>
      </c>
      <c r="E16" s="18">
        <f>SUM(D$10:D16)+(12-B16)*D16</f>
        <v>3900</v>
      </c>
      <c r="F16" s="18">
        <f t="shared" si="0"/>
        <v>0</v>
      </c>
      <c r="G16" s="18">
        <f>SUM(H$10:H15)</f>
        <v>43.926406926406919</v>
      </c>
      <c r="H16" s="23">
        <f t="shared" si="1"/>
        <v>-7.3210678210678202</v>
      </c>
      <c r="I16" s="18">
        <f>SUM(H$10:H16)</f>
        <v>36.605339105339098</v>
      </c>
      <c r="J16" s="15"/>
      <c r="K16" s="12">
        <f t="shared" si="6"/>
        <v>3900</v>
      </c>
      <c r="L16" s="5">
        <v>12570</v>
      </c>
      <c r="M16" s="6">
        <v>0</v>
      </c>
      <c r="N16" s="7">
        <f t="shared" si="2"/>
        <v>0</v>
      </c>
      <c r="O16" s="8">
        <f t="shared" si="3"/>
        <v>0</v>
      </c>
      <c r="P16" s="7">
        <f t="shared" si="4"/>
        <v>0</v>
      </c>
      <c r="Q16" s="9">
        <f t="shared" si="5"/>
        <v>0</v>
      </c>
      <c r="R16" s="7">
        <f t="shared" si="7"/>
        <v>0</v>
      </c>
    </row>
    <row r="17" spans="1:18" x14ac:dyDescent="0.3">
      <c r="A17" s="15"/>
      <c r="B17" s="15">
        <f t="shared" si="8"/>
        <v>8</v>
      </c>
      <c r="C17" s="15" t="s">
        <v>19</v>
      </c>
      <c r="D17" s="18">
        <f t="shared" si="9"/>
        <v>0</v>
      </c>
      <c r="E17" s="18">
        <f>SUM(D$10:D17)+(12-B17)*D17</f>
        <v>3900</v>
      </c>
      <c r="F17" s="18">
        <f t="shared" si="0"/>
        <v>0</v>
      </c>
      <c r="G17" s="18">
        <f>SUM(H$10:H16)</f>
        <v>36.605339105339098</v>
      </c>
      <c r="H17" s="23">
        <f t="shared" si="1"/>
        <v>-7.3210678210678193</v>
      </c>
      <c r="I17" s="18">
        <f>SUM(H$10:H17)</f>
        <v>29.284271284271277</v>
      </c>
      <c r="J17" s="15"/>
      <c r="K17" s="12">
        <f t="shared" si="6"/>
        <v>3900</v>
      </c>
      <c r="L17" s="5">
        <v>12570</v>
      </c>
      <c r="M17" s="6">
        <v>0</v>
      </c>
      <c r="N17" s="7">
        <f t="shared" si="2"/>
        <v>0</v>
      </c>
      <c r="O17" s="8">
        <f t="shared" si="3"/>
        <v>0</v>
      </c>
      <c r="P17" s="7">
        <f t="shared" si="4"/>
        <v>0</v>
      </c>
      <c r="Q17" s="9">
        <f t="shared" si="5"/>
        <v>0</v>
      </c>
      <c r="R17" s="7">
        <f t="shared" si="7"/>
        <v>0</v>
      </c>
    </row>
    <row r="18" spans="1:18" x14ac:dyDescent="0.3">
      <c r="A18" s="15"/>
      <c r="B18" s="15">
        <f t="shared" si="8"/>
        <v>9</v>
      </c>
      <c r="C18" s="15" t="s">
        <v>20</v>
      </c>
      <c r="D18" s="22">
        <v>2400</v>
      </c>
      <c r="E18" s="22">
        <f>SUM(D$10:D18)+(12-B18)*D18</f>
        <v>13500</v>
      </c>
      <c r="F18" s="22">
        <f t="shared" si="0"/>
        <v>186</v>
      </c>
      <c r="G18" s="22">
        <f>SUM(H$10:H17)</f>
        <v>29.284271284271277</v>
      </c>
      <c r="H18" s="23">
        <f t="shared" si="1"/>
        <v>39.178932178932179</v>
      </c>
      <c r="I18" s="18">
        <f>SUM(H$10:H18)</f>
        <v>68.463203463203456</v>
      </c>
      <c r="J18" s="15"/>
      <c r="K18" s="12">
        <f t="shared" si="6"/>
        <v>13500</v>
      </c>
      <c r="L18" s="5">
        <v>12570</v>
      </c>
      <c r="M18" s="6">
        <v>0</v>
      </c>
      <c r="N18" s="7">
        <f t="shared" si="2"/>
        <v>930</v>
      </c>
      <c r="O18" s="8">
        <f t="shared" si="3"/>
        <v>186</v>
      </c>
      <c r="P18" s="7">
        <f t="shared" si="4"/>
        <v>0</v>
      </c>
      <c r="Q18" s="9">
        <f t="shared" si="5"/>
        <v>0</v>
      </c>
      <c r="R18" s="7">
        <f t="shared" si="7"/>
        <v>186</v>
      </c>
    </row>
    <row r="19" spans="1:18" x14ac:dyDescent="0.3">
      <c r="A19" s="15"/>
      <c r="B19" s="15">
        <f t="shared" si="8"/>
        <v>10</v>
      </c>
      <c r="C19" s="15" t="s">
        <v>21</v>
      </c>
      <c r="D19" s="18">
        <v>0</v>
      </c>
      <c r="E19" s="18">
        <f>SUM(D$10:D19)+(12-B19)*D19</f>
        <v>6300</v>
      </c>
      <c r="F19" s="18">
        <f t="shared" si="0"/>
        <v>0</v>
      </c>
      <c r="G19" s="18">
        <f>SUM(H$10:H18)</f>
        <v>68.463203463203456</v>
      </c>
      <c r="H19" s="23">
        <f t="shared" si="1"/>
        <v>-22.821067821067818</v>
      </c>
      <c r="I19" s="18">
        <f>SUM(H$10:H19)</f>
        <v>45.642135642135642</v>
      </c>
      <c r="J19" s="15"/>
      <c r="K19" s="12">
        <f t="shared" si="6"/>
        <v>6300</v>
      </c>
      <c r="L19" s="5">
        <v>12570</v>
      </c>
      <c r="M19" s="6">
        <v>0</v>
      </c>
      <c r="N19" s="7">
        <f t="shared" si="2"/>
        <v>0</v>
      </c>
      <c r="O19" s="8">
        <f t="shared" si="3"/>
        <v>0</v>
      </c>
      <c r="P19" s="7">
        <f t="shared" si="4"/>
        <v>0</v>
      </c>
      <c r="Q19" s="9">
        <f t="shared" si="5"/>
        <v>0</v>
      </c>
      <c r="R19" s="7">
        <f t="shared" si="7"/>
        <v>0</v>
      </c>
    </row>
    <row r="20" spans="1:18" x14ac:dyDescent="0.3">
      <c r="A20" s="15"/>
      <c r="B20" s="15">
        <f t="shared" si="8"/>
        <v>11</v>
      </c>
      <c r="C20" s="15" t="s">
        <v>22</v>
      </c>
      <c r="D20" s="18">
        <f t="shared" si="9"/>
        <v>0</v>
      </c>
      <c r="E20" s="18">
        <f>SUM(D$10:D20)+(12-B20)*D20</f>
        <v>6300</v>
      </c>
      <c r="F20" s="18">
        <f t="shared" si="0"/>
        <v>0</v>
      </c>
      <c r="G20" s="18">
        <f>SUM(H$10:H19)</f>
        <v>45.642135642135642</v>
      </c>
      <c r="H20" s="23">
        <f t="shared" si="1"/>
        <v>-22.821067821067821</v>
      </c>
      <c r="I20" s="18">
        <f>SUM(H$10:H20)</f>
        <v>22.821067821067821</v>
      </c>
      <c r="J20" s="15"/>
      <c r="K20" s="12">
        <f t="shared" si="6"/>
        <v>6300</v>
      </c>
      <c r="L20" s="5">
        <v>12570</v>
      </c>
      <c r="M20" s="6">
        <v>0</v>
      </c>
      <c r="N20" s="7">
        <f t="shared" si="2"/>
        <v>0</v>
      </c>
      <c r="O20" s="8">
        <f t="shared" si="3"/>
        <v>0</v>
      </c>
      <c r="P20" s="7">
        <f t="shared" si="4"/>
        <v>0</v>
      </c>
      <c r="Q20" s="9">
        <f t="shared" si="5"/>
        <v>0</v>
      </c>
      <c r="R20" s="7">
        <f t="shared" si="7"/>
        <v>0</v>
      </c>
    </row>
    <row r="21" spans="1:18" x14ac:dyDescent="0.3">
      <c r="A21" s="15"/>
      <c r="B21" s="15">
        <f t="shared" si="8"/>
        <v>12</v>
      </c>
      <c r="C21" s="15" t="s">
        <v>23</v>
      </c>
      <c r="D21" s="18">
        <f t="shared" si="9"/>
        <v>0</v>
      </c>
      <c r="E21" s="18">
        <f>SUM(D$10:D21)+(12-B21)*D21</f>
        <v>6300</v>
      </c>
      <c r="F21" s="18">
        <f t="shared" si="0"/>
        <v>0</v>
      </c>
      <c r="G21" s="18">
        <f>SUM(H$10:H20)</f>
        <v>22.821067821067821</v>
      </c>
      <c r="H21" s="23">
        <f t="shared" si="1"/>
        <v>-22.821067821067821</v>
      </c>
      <c r="I21" s="10">
        <f>SUM(H$10:H21)</f>
        <v>0</v>
      </c>
      <c r="J21" s="15"/>
      <c r="K21" s="12">
        <f t="shared" si="6"/>
        <v>6300</v>
      </c>
      <c r="L21" s="5">
        <v>12570</v>
      </c>
      <c r="M21" s="6">
        <v>0</v>
      </c>
      <c r="N21" s="7">
        <f t="shared" si="2"/>
        <v>0</v>
      </c>
      <c r="O21" s="8">
        <f t="shared" si="3"/>
        <v>0</v>
      </c>
      <c r="P21" s="7">
        <f t="shared" si="4"/>
        <v>0</v>
      </c>
      <c r="Q21" s="9">
        <f t="shared" si="5"/>
        <v>0</v>
      </c>
      <c r="R21" s="11">
        <f t="shared" si="7"/>
        <v>0</v>
      </c>
    </row>
    <row r="22" spans="1:18" x14ac:dyDescent="0.3">
      <c r="A22" s="15"/>
      <c r="B22" s="15"/>
      <c r="C22" s="15"/>
      <c r="D22" s="15"/>
      <c r="E22" s="15"/>
      <c r="F22" s="15"/>
      <c r="G22" s="15"/>
      <c r="H22" s="10">
        <f>SUM(H10:H21)</f>
        <v>0</v>
      </c>
      <c r="I22" s="15"/>
      <c r="J22" s="15"/>
    </row>
    <row r="23" spans="1:18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8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Permanent Employee</vt:lpstr>
      <vt:lpstr>Permanent Employee + Raises</vt:lpstr>
      <vt:lpstr>Holiday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Colman</dc:creator>
  <cp:lastModifiedBy>Graham Colman</cp:lastModifiedBy>
  <dcterms:created xsi:type="dcterms:W3CDTF">2022-09-26T19:57:19Z</dcterms:created>
  <dcterms:modified xsi:type="dcterms:W3CDTF">2022-10-04T15:40:14Z</dcterms:modified>
</cp:coreProperties>
</file>